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M SCHEDULE\"/>
    </mc:Choice>
  </mc:AlternateContent>
  <xr:revisionPtr revIDLastSave="0" documentId="8_{F8DEF458-859C-4BE0-BEB7-1FAD51D88682}" xr6:coauthVersionLast="47" xr6:coauthVersionMax="47" xr10:uidLastSave="{00000000-0000-0000-0000-000000000000}"/>
  <bookViews>
    <workbookView xWindow="-120" yWindow="-120" windowWidth="24240" windowHeight="13140" activeTab="3" xr2:uid="{D031F9CD-ACED-46EF-B5CF-6016D45344A8}"/>
  </bookViews>
  <sheets>
    <sheet name="TSE-S" sheetId="1" r:id="rId1"/>
    <sheet name="SE8-S" sheetId="2" r:id="rId2"/>
    <sheet name="TSE-N" sheetId="15" r:id="rId3"/>
    <sheet name="CVX" sheetId="16" r:id="rId4"/>
    <sheet name="CAT" sheetId="9" r:id="rId5"/>
    <sheet name="CPX-W" sheetId="4" r:id="rId6"/>
    <sheet name="PS3-D" sheetId="3" r:id="rId7"/>
    <sheet name="AG3-W" sheetId="7" r:id="rId8"/>
    <sheet name="CGX PKG" sheetId="6" r:id="rId9"/>
    <sheet name="AR1 SIN" sheetId="8" r:id="rId10"/>
    <sheet name="SA3" sheetId="14" r:id="rId11"/>
    <sheet name="SA6" sheetId="12" r:id="rId12"/>
    <sheet name="SA4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6" l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C15" i="16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B17" i="3" l="1"/>
  <c r="C17" i="3" s="1"/>
  <c r="G16" i="3"/>
  <c r="G18" i="3" s="1"/>
  <c r="G20" i="3" s="1"/>
  <c r="G22" i="3" s="1"/>
  <c r="G24" i="3" s="1"/>
  <c r="G26" i="3" s="1"/>
  <c r="G28" i="3" s="1"/>
  <c r="G30" i="3" s="1"/>
  <c r="G32" i="3" s="1"/>
  <c r="G34" i="3" s="1"/>
  <c r="G36" i="3" s="1"/>
  <c r="F16" i="3"/>
  <c r="F18" i="3" s="1"/>
  <c r="F20" i="3" s="1"/>
  <c r="F22" i="3" s="1"/>
  <c r="F24" i="3" s="1"/>
  <c r="F26" i="3" s="1"/>
  <c r="F28" i="3" s="1"/>
  <c r="F30" i="3" s="1"/>
  <c r="F32" i="3" s="1"/>
  <c r="F34" i="3" s="1"/>
  <c r="F36" i="3" s="1"/>
  <c r="E16" i="3"/>
  <c r="E18" i="3" s="1"/>
  <c r="E20" i="3" s="1"/>
  <c r="E22" i="3" s="1"/>
  <c r="E24" i="3" s="1"/>
  <c r="E26" i="3" s="1"/>
  <c r="E30" i="3" s="1"/>
  <c r="E32" i="3" s="1"/>
  <c r="E34" i="3" s="1"/>
  <c r="E36" i="3" s="1"/>
  <c r="B16" i="3"/>
  <c r="B18" i="3" s="1"/>
  <c r="B16" i="4"/>
  <c r="B18" i="4" s="1"/>
  <c r="F15" i="4"/>
  <c r="F17" i="4" s="1"/>
  <c r="F19" i="4" s="1"/>
  <c r="F21" i="4" s="1"/>
  <c r="F23" i="4" s="1"/>
  <c r="F25" i="4" s="1"/>
  <c r="F27" i="4" s="1"/>
  <c r="F29" i="4" s="1"/>
  <c r="F31" i="4" s="1"/>
  <c r="F33" i="4" s="1"/>
  <c r="F35" i="4" s="1"/>
  <c r="E15" i="4"/>
  <c r="E17" i="4" s="1"/>
  <c r="E19" i="4" s="1"/>
  <c r="E21" i="4" s="1"/>
  <c r="E23" i="4" s="1"/>
  <c r="E25" i="4" s="1"/>
  <c r="E27" i="4" s="1"/>
  <c r="E29" i="4" s="1"/>
  <c r="E31" i="4" s="1"/>
  <c r="E33" i="4" s="1"/>
  <c r="E35" i="4" s="1"/>
  <c r="B15" i="4"/>
  <c r="C15" i="4" s="1"/>
  <c r="J10" i="7"/>
  <c r="J12" i="7" s="1"/>
  <c r="J14" i="7" s="1"/>
  <c r="J16" i="7" s="1"/>
  <c r="J18" i="7" s="1"/>
  <c r="J20" i="7" s="1"/>
  <c r="J22" i="7" s="1"/>
  <c r="J24" i="7" s="1"/>
  <c r="J26" i="7" s="1"/>
  <c r="J28" i="7" s="1"/>
  <c r="J30" i="7" s="1"/>
  <c r="I10" i="7"/>
  <c r="I12" i="7" s="1"/>
  <c r="I14" i="7" s="1"/>
  <c r="I16" i="7" s="1"/>
  <c r="I18" i="7" s="1"/>
  <c r="I20" i="7" s="1"/>
  <c r="I22" i="7" s="1"/>
  <c r="I24" i="7" s="1"/>
  <c r="I26" i="7" s="1"/>
  <c r="I28" i="7" s="1"/>
  <c r="I30" i="7" s="1"/>
  <c r="B11" i="7"/>
  <c r="C11" i="7" s="1"/>
  <c r="H10" i="7"/>
  <c r="H12" i="7" s="1"/>
  <c r="H14" i="7" s="1"/>
  <c r="H16" i="7" s="1"/>
  <c r="H18" i="7" s="1"/>
  <c r="H20" i="7" s="1"/>
  <c r="H22" i="7" s="1"/>
  <c r="H24" i="7" s="1"/>
  <c r="H26" i="7" s="1"/>
  <c r="H28" i="7" s="1"/>
  <c r="H30" i="7" s="1"/>
  <c r="G10" i="7"/>
  <c r="G12" i="7" s="1"/>
  <c r="G14" i="7" s="1"/>
  <c r="G16" i="7" s="1"/>
  <c r="G18" i="7" s="1"/>
  <c r="G20" i="7" s="1"/>
  <c r="G22" i="7" s="1"/>
  <c r="G24" i="7" s="1"/>
  <c r="G26" i="7" s="1"/>
  <c r="G28" i="7" s="1"/>
  <c r="G30" i="7" s="1"/>
  <c r="F10" i="7"/>
  <c r="F12" i="7" s="1"/>
  <c r="F14" i="7" s="1"/>
  <c r="F16" i="7" s="1"/>
  <c r="F18" i="7" s="1"/>
  <c r="F20" i="7" s="1"/>
  <c r="F22" i="7" s="1"/>
  <c r="F24" i="7" s="1"/>
  <c r="F26" i="7" s="1"/>
  <c r="F28" i="7" s="1"/>
  <c r="F30" i="7" s="1"/>
  <c r="E10" i="7"/>
  <c r="E12" i="7" s="1"/>
  <c r="E16" i="7" s="1"/>
  <c r="E18" i="7" s="1"/>
  <c r="E20" i="7" s="1"/>
  <c r="E22" i="7" s="1"/>
  <c r="E24" i="7" s="1"/>
  <c r="E26" i="7" s="1"/>
  <c r="E28" i="7" s="1"/>
  <c r="E30" i="7" s="1"/>
  <c r="B10" i="7"/>
  <c r="B12" i="7" s="1"/>
  <c r="C12" i="6"/>
  <c r="C11" i="6"/>
  <c r="B14" i="6"/>
  <c r="B16" i="6" s="1"/>
  <c r="C16" i="6" s="1"/>
  <c r="B13" i="6"/>
  <c r="C13" i="6" s="1"/>
  <c r="B14" i="8"/>
  <c r="B16" i="8" s="1"/>
  <c r="B13" i="8"/>
  <c r="B15" i="8" s="1"/>
  <c r="B14" i="14"/>
  <c r="B16" i="14" s="1"/>
  <c r="B13" i="14"/>
  <c r="B15" i="14" s="1"/>
  <c r="C16" i="3" l="1"/>
  <c r="B19" i="3"/>
  <c r="C18" i="3"/>
  <c r="B20" i="3"/>
  <c r="B20" i="4"/>
  <c r="C18" i="4"/>
  <c r="C16" i="4"/>
  <c r="B17" i="4"/>
  <c r="C14" i="6"/>
  <c r="C12" i="7"/>
  <c r="B14" i="7"/>
  <c r="C10" i="7"/>
  <c r="B13" i="7"/>
  <c r="B18" i="6"/>
  <c r="C18" i="6" s="1"/>
  <c r="B15" i="6"/>
  <c r="C15" i="6" s="1"/>
  <c r="C15" i="8"/>
  <c r="B17" i="8"/>
  <c r="C16" i="8"/>
  <c r="B18" i="8"/>
  <c r="C13" i="8"/>
  <c r="C14" i="8"/>
  <c r="C15" i="14"/>
  <c r="B17" i="14"/>
  <c r="C16" i="14"/>
  <c r="B18" i="14"/>
  <c r="C14" i="14"/>
  <c r="C13" i="14"/>
  <c r="C19" i="3" l="1"/>
  <c r="B21" i="3"/>
  <c r="B22" i="3"/>
  <c r="C20" i="3"/>
  <c r="C17" i="4"/>
  <c r="B19" i="4"/>
  <c r="C20" i="4"/>
  <c r="B22" i="4"/>
  <c r="C13" i="7"/>
  <c r="B15" i="7"/>
  <c r="B16" i="7"/>
  <c r="C14" i="7"/>
  <c r="B17" i="6"/>
  <c r="C17" i="6" s="1"/>
  <c r="B20" i="6"/>
  <c r="C20" i="6" s="1"/>
  <c r="B19" i="8"/>
  <c r="C17" i="8"/>
  <c r="B20" i="8"/>
  <c r="C18" i="8"/>
  <c r="B19" i="14"/>
  <c r="C17" i="14"/>
  <c r="B20" i="14"/>
  <c r="C18" i="14"/>
  <c r="C21" i="3" l="1"/>
  <c r="B23" i="3"/>
  <c r="C22" i="3"/>
  <c r="B24" i="3"/>
  <c r="B21" i="4"/>
  <c r="C19" i="4"/>
  <c r="C22" i="4"/>
  <c r="B24" i="4"/>
  <c r="B18" i="7"/>
  <c r="C16" i="7"/>
  <c r="C15" i="7"/>
  <c r="B17" i="7"/>
  <c r="B22" i="6"/>
  <c r="C22" i="6" s="1"/>
  <c r="B19" i="6"/>
  <c r="C19" i="6" s="1"/>
  <c r="C19" i="8"/>
  <c r="B21" i="8"/>
  <c r="C20" i="8"/>
  <c r="B22" i="8"/>
  <c r="B22" i="14"/>
  <c r="C20" i="14"/>
  <c r="C19" i="14"/>
  <c r="B21" i="14"/>
  <c r="C23" i="3" l="1"/>
  <c r="B25" i="3"/>
  <c r="C24" i="3"/>
  <c r="B26" i="3"/>
  <c r="B23" i="4"/>
  <c r="C21" i="4"/>
  <c r="C24" i="4"/>
  <c r="B26" i="4"/>
  <c r="B20" i="7"/>
  <c r="C18" i="7"/>
  <c r="C17" i="7"/>
  <c r="B19" i="7"/>
  <c r="B24" i="6"/>
  <c r="C24" i="6" s="1"/>
  <c r="B21" i="6"/>
  <c r="C21" i="6" s="1"/>
  <c r="B23" i="8"/>
  <c r="C21" i="8"/>
  <c r="B24" i="8"/>
  <c r="C22" i="8"/>
  <c r="B24" i="14"/>
  <c r="C22" i="14"/>
  <c r="B23" i="14"/>
  <c r="C21" i="14"/>
  <c r="B27" i="3" l="1"/>
  <c r="C25" i="3"/>
  <c r="C26" i="3"/>
  <c r="B28" i="3"/>
  <c r="C23" i="4"/>
  <c r="B25" i="4"/>
  <c r="B28" i="4"/>
  <c r="C26" i="4"/>
  <c r="C19" i="7"/>
  <c r="B21" i="7"/>
  <c r="B22" i="7"/>
  <c r="C20" i="7"/>
  <c r="B23" i="6"/>
  <c r="C23" i="6" s="1"/>
  <c r="B26" i="6"/>
  <c r="C26" i="6" s="1"/>
  <c r="C23" i="8"/>
  <c r="B25" i="8"/>
  <c r="C24" i="8"/>
  <c r="B26" i="8"/>
  <c r="C24" i="14"/>
  <c r="B26" i="14"/>
  <c r="C23" i="14"/>
  <c r="B25" i="14"/>
  <c r="B29" i="3" l="1"/>
  <c r="C27" i="3"/>
  <c r="C28" i="3"/>
  <c r="B30" i="3"/>
  <c r="C25" i="4"/>
  <c r="B27" i="4"/>
  <c r="C28" i="4"/>
  <c r="B30" i="4"/>
  <c r="C22" i="7"/>
  <c r="B24" i="7"/>
  <c r="C21" i="7"/>
  <c r="B23" i="7"/>
  <c r="B25" i="6"/>
  <c r="C25" i="6" s="1"/>
  <c r="B28" i="6"/>
  <c r="C28" i="6" s="1"/>
  <c r="B27" i="8"/>
  <c r="C25" i="8"/>
  <c r="B28" i="8"/>
  <c r="C26" i="8"/>
  <c r="B27" i="14"/>
  <c r="C25" i="14"/>
  <c r="B28" i="14"/>
  <c r="C26" i="14"/>
  <c r="B31" i="3" l="1"/>
  <c r="C29" i="3"/>
  <c r="B32" i="3"/>
  <c r="C30" i="3"/>
  <c r="B29" i="4"/>
  <c r="C27" i="4"/>
  <c r="C30" i="4"/>
  <c r="B32" i="4"/>
  <c r="C23" i="7"/>
  <c r="B25" i="7"/>
  <c r="B26" i="7"/>
  <c r="C24" i="7"/>
  <c r="B27" i="6"/>
  <c r="C27" i="6" s="1"/>
  <c r="B30" i="6"/>
  <c r="C30" i="6" s="1"/>
  <c r="C27" i="8"/>
  <c r="B29" i="8"/>
  <c r="C28" i="8"/>
  <c r="B30" i="8"/>
  <c r="C28" i="14"/>
  <c r="B30" i="14"/>
  <c r="C27" i="14"/>
  <c r="B29" i="14"/>
  <c r="B33" i="3" l="1"/>
  <c r="C31" i="3"/>
  <c r="B34" i="3"/>
  <c r="C32" i="3"/>
  <c r="B34" i="4"/>
  <c r="C32" i="4"/>
  <c r="B31" i="4"/>
  <c r="C29" i="4"/>
  <c r="B28" i="7"/>
  <c r="B30" i="7" s="1"/>
  <c r="C30" i="7" s="1"/>
  <c r="C26" i="7"/>
  <c r="C25" i="7"/>
  <c r="B27" i="7"/>
  <c r="B32" i="6"/>
  <c r="C32" i="6" s="1"/>
  <c r="B29" i="6"/>
  <c r="C29" i="6" s="1"/>
  <c r="B31" i="8"/>
  <c r="C29" i="8"/>
  <c r="B32" i="8"/>
  <c r="C30" i="8"/>
  <c r="B31" i="14"/>
  <c r="C29" i="14"/>
  <c r="B32" i="14"/>
  <c r="C30" i="14"/>
  <c r="B35" i="3" l="1"/>
  <c r="C33" i="3"/>
  <c r="C34" i="3"/>
  <c r="B36" i="3"/>
  <c r="C36" i="3" s="1"/>
  <c r="C31" i="4"/>
  <c r="B33" i="4"/>
  <c r="B36" i="4"/>
  <c r="C36" i="4" s="1"/>
  <c r="C34" i="4"/>
  <c r="C31" i="8"/>
  <c r="B33" i="8"/>
  <c r="C33" i="8" s="1"/>
  <c r="C32" i="8"/>
  <c r="B34" i="8"/>
  <c r="C34" i="8" s="1"/>
  <c r="C27" i="7"/>
  <c r="B29" i="7"/>
  <c r="B31" i="7" s="1"/>
  <c r="C31" i="7" s="1"/>
  <c r="C28" i="7"/>
  <c r="B34" i="6"/>
  <c r="B31" i="6"/>
  <c r="C31" i="6" s="1"/>
  <c r="C32" i="14"/>
  <c r="C31" i="14"/>
  <c r="B37" i="3" l="1"/>
  <c r="C37" i="3" s="1"/>
  <c r="C35" i="3"/>
  <c r="C33" i="4"/>
  <c r="B35" i="4"/>
  <c r="C35" i="4" s="1"/>
  <c r="C34" i="6"/>
  <c r="C29" i="7"/>
  <c r="B33" i="6"/>
  <c r="C33" i="6" l="1"/>
  <c r="H13" i="6" l="1"/>
  <c r="H15" i="6" s="1"/>
  <c r="H17" i="6" s="1"/>
  <c r="H19" i="6" s="1"/>
  <c r="H21" i="6" s="1"/>
  <c r="H23" i="6" s="1"/>
  <c r="H25" i="6" s="1"/>
  <c r="H27" i="6" s="1"/>
  <c r="H29" i="6" s="1"/>
  <c r="H31" i="6" s="1"/>
  <c r="H33" i="6" s="1"/>
  <c r="G13" i="6"/>
  <c r="G15" i="6" s="1"/>
  <c r="G17" i="6" s="1"/>
  <c r="G19" i="6" s="1"/>
  <c r="G21" i="6" s="1"/>
  <c r="G23" i="6" s="1"/>
  <c r="G25" i="6" s="1"/>
  <c r="G27" i="6" s="1"/>
  <c r="G29" i="6" s="1"/>
  <c r="G31" i="6" s="1"/>
  <c r="G33" i="6" s="1"/>
  <c r="F13" i="6"/>
  <c r="F15" i="6" s="1"/>
  <c r="F17" i="6" s="1"/>
  <c r="F19" i="6" s="1"/>
  <c r="F21" i="6" s="1"/>
  <c r="F23" i="6" s="1"/>
  <c r="F25" i="6" s="1"/>
  <c r="F27" i="6" s="1"/>
  <c r="F29" i="6" s="1"/>
  <c r="F31" i="6" s="1"/>
  <c r="F33" i="6" s="1"/>
  <c r="E13" i="6"/>
  <c r="E15" i="6" s="1"/>
  <c r="E17" i="6" s="1"/>
  <c r="E19" i="6" s="1"/>
  <c r="E21" i="6" s="1"/>
  <c r="E23" i="6" s="1"/>
  <c r="E25" i="6" s="1"/>
  <c r="E27" i="6" s="1"/>
  <c r="E29" i="6" s="1"/>
  <c r="E31" i="6" s="1"/>
  <c r="E33" i="6" s="1"/>
  <c r="H13" i="8"/>
  <c r="H15" i="8" s="1"/>
  <c r="H17" i="8" s="1"/>
  <c r="H19" i="8" s="1"/>
  <c r="H21" i="8" s="1"/>
  <c r="H23" i="8" s="1"/>
  <c r="H25" i="8" s="1"/>
  <c r="H27" i="8" s="1"/>
  <c r="H29" i="8" s="1"/>
  <c r="H31" i="8" s="1"/>
  <c r="H33" i="8" s="1"/>
  <c r="G13" i="8"/>
  <c r="G15" i="8" s="1"/>
  <c r="G17" i="8" s="1"/>
  <c r="G19" i="8" s="1"/>
  <c r="G21" i="8" s="1"/>
  <c r="G23" i="8" s="1"/>
  <c r="G25" i="8" s="1"/>
  <c r="G27" i="8" s="1"/>
  <c r="G29" i="8" s="1"/>
  <c r="G31" i="8" s="1"/>
  <c r="G33" i="8" s="1"/>
  <c r="F13" i="8"/>
  <c r="F15" i="8" s="1"/>
  <c r="F17" i="8" s="1"/>
  <c r="F19" i="8" s="1"/>
  <c r="F21" i="8" s="1"/>
  <c r="F23" i="8" s="1"/>
  <c r="F25" i="8" s="1"/>
  <c r="F27" i="8" s="1"/>
  <c r="F29" i="8" s="1"/>
  <c r="F31" i="8" s="1"/>
  <c r="F33" i="8" s="1"/>
  <c r="E13" i="8"/>
  <c r="E15" i="8" s="1"/>
  <c r="E17" i="8" s="1"/>
  <c r="E19" i="8" s="1"/>
  <c r="E21" i="8" s="1"/>
  <c r="E23" i="8" s="1"/>
  <c r="E25" i="8" s="1"/>
  <c r="E27" i="8" s="1"/>
  <c r="E29" i="8" s="1"/>
  <c r="E31" i="8" s="1"/>
  <c r="E33" i="8" s="1"/>
  <c r="E23" i="13" l="1"/>
  <c r="F23" i="13"/>
  <c r="G23" i="13"/>
  <c r="H23" i="13"/>
  <c r="I23" i="13"/>
  <c r="E24" i="13"/>
  <c r="F24" i="13"/>
  <c r="G24" i="13"/>
  <c r="H24" i="13"/>
  <c r="I24" i="13"/>
  <c r="E25" i="13"/>
  <c r="F25" i="13"/>
  <c r="G25" i="13"/>
  <c r="H25" i="13"/>
  <c r="I25" i="13"/>
  <c r="E26" i="13"/>
  <c r="F26" i="13"/>
  <c r="G26" i="13"/>
  <c r="H26" i="13"/>
  <c r="I26" i="13"/>
  <c r="E27" i="13"/>
  <c r="F27" i="13"/>
  <c r="G27" i="13"/>
  <c r="H27" i="13"/>
  <c r="I27" i="13"/>
  <c r="E28" i="13"/>
  <c r="F28" i="13"/>
  <c r="G28" i="13"/>
  <c r="H28" i="13"/>
  <c r="I28" i="13"/>
  <c r="E29" i="13"/>
  <c r="F29" i="13"/>
  <c r="G29" i="13"/>
  <c r="H29" i="13"/>
  <c r="I29" i="13"/>
  <c r="E30" i="13"/>
  <c r="F30" i="13"/>
  <c r="G30" i="13"/>
  <c r="H30" i="13"/>
  <c r="I30" i="13"/>
  <c r="E11" i="13"/>
  <c r="F11" i="13"/>
  <c r="G11" i="13"/>
  <c r="H11" i="13"/>
  <c r="I11" i="13"/>
  <c r="E12" i="13"/>
  <c r="F12" i="13"/>
  <c r="G12" i="13"/>
  <c r="H12" i="13"/>
  <c r="I12" i="13"/>
  <c r="E13" i="13"/>
  <c r="F13" i="13"/>
  <c r="G13" i="13"/>
  <c r="H13" i="13"/>
  <c r="I13" i="13"/>
  <c r="E14" i="13"/>
  <c r="F14" i="13"/>
  <c r="G14" i="13"/>
  <c r="H14" i="13"/>
  <c r="I14" i="13"/>
  <c r="E15" i="13"/>
  <c r="F15" i="13"/>
  <c r="G15" i="13"/>
  <c r="H15" i="13"/>
  <c r="I15" i="13"/>
  <c r="E16" i="13"/>
  <c r="F16" i="13"/>
  <c r="G16" i="13"/>
  <c r="H16" i="13"/>
  <c r="I16" i="13"/>
  <c r="E17" i="13"/>
  <c r="F17" i="13"/>
  <c r="G17" i="13"/>
  <c r="H17" i="13"/>
  <c r="I17" i="13"/>
  <c r="E18" i="13"/>
  <c r="F18" i="13"/>
  <c r="G18" i="13"/>
  <c r="H18" i="13"/>
  <c r="I18" i="13"/>
  <c r="E19" i="13"/>
  <c r="F19" i="13"/>
  <c r="G19" i="13"/>
  <c r="H19" i="13"/>
  <c r="I19" i="13"/>
  <c r="E20" i="13"/>
  <c r="F20" i="13"/>
  <c r="G20" i="13"/>
  <c r="H20" i="13"/>
  <c r="I20" i="13"/>
  <c r="E21" i="13"/>
  <c r="F21" i="13"/>
  <c r="G21" i="13"/>
  <c r="H21" i="13"/>
  <c r="I21" i="13"/>
  <c r="E22" i="13"/>
  <c r="F22" i="13"/>
  <c r="G22" i="13"/>
  <c r="H22" i="13"/>
  <c r="I22" i="13"/>
  <c r="B12" i="13"/>
  <c r="B13" i="13" s="1"/>
  <c r="E22" i="12"/>
  <c r="F22" i="12"/>
  <c r="G22" i="12"/>
  <c r="H22" i="12"/>
  <c r="I22" i="12"/>
  <c r="J22" i="12"/>
  <c r="E23" i="12"/>
  <c r="F23" i="12"/>
  <c r="G23" i="12"/>
  <c r="H23" i="12"/>
  <c r="I23" i="12"/>
  <c r="J23" i="12"/>
  <c r="E24" i="12"/>
  <c r="F24" i="12"/>
  <c r="G24" i="12"/>
  <c r="H24" i="12"/>
  <c r="I24" i="12"/>
  <c r="J24" i="12"/>
  <c r="E25" i="12"/>
  <c r="F25" i="12"/>
  <c r="G25" i="12"/>
  <c r="H25" i="12"/>
  <c r="I25" i="12"/>
  <c r="J25" i="12"/>
  <c r="E26" i="12"/>
  <c r="F26" i="12"/>
  <c r="G26" i="12"/>
  <c r="H26" i="12"/>
  <c r="I26" i="12"/>
  <c r="J26" i="12"/>
  <c r="E27" i="12"/>
  <c r="F27" i="12"/>
  <c r="G27" i="12"/>
  <c r="H27" i="12"/>
  <c r="I27" i="12"/>
  <c r="J27" i="12"/>
  <c r="E28" i="12"/>
  <c r="F28" i="12"/>
  <c r="G28" i="12"/>
  <c r="H28" i="12"/>
  <c r="I28" i="12"/>
  <c r="J28" i="12"/>
  <c r="E29" i="12"/>
  <c r="F29" i="12"/>
  <c r="G29" i="12"/>
  <c r="H29" i="12"/>
  <c r="I29" i="12"/>
  <c r="J29" i="12"/>
  <c r="E30" i="12"/>
  <c r="F30" i="12"/>
  <c r="G30" i="12"/>
  <c r="H30" i="12"/>
  <c r="I30" i="12"/>
  <c r="J30" i="12"/>
  <c r="H11" i="12"/>
  <c r="F9" i="9"/>
  <c r="C32" i="15"/>
  <c r="D32" i="15"/>
  <c r="E32" i="15"/>
  <c r="E33" i="15" s="1"/>
  <c r="E34" i="15" s="1"/>
  <c r="E35" i="15" s="1"/>
  <c r="E36" i="15" s="1"/>
  <c r="E37" i="15" s="1"/>
  <c r="E38" i="15" s="1"/>
  <c r="E39" i="15" s="1"/>
  <c r="E40" i="15" s="1"/>
  <c r="E41" i="15" s="1"/>
  <c r="F32" i="15"/>
  <c r="F33" i="15" s="1"/>
  <c r="F34" i="15" s="1"/>
  <c r="F35" i="15" s="1"/>
  <c r="F36" i="15" s="1"/>
  <c r="F37" i="15" s="1"/>
  <c r="F38" i="15" s="1"/>
  <c r="F39" i="15" s="1"/>
  <c r="F40" i="15" s="1"/>
  <c r="F41" i="15" s="1"/>
  <c r="C33" i="15"/>
  <c r="C34" i="15" s="1"/>
  <c r="C35" i="15" s="1"/>
  <c r="C36" i="15" s="1"/>
  <c r="C37" i="15" s="1"/>
  <c r="C38" i="15" s="1"/>
  <c r="C39" i="15" s="1"/>
  <c r="C40" i="15" s="1"/>
  <c r="C41" i="15" s="1"/>
  <c r="D33" i="15"/>
  <c r="D34" i="15" s="1"/>
  <c r="D35" i="15" s="1"/>
  <c r="D36" i="15" s="1"/>
  <c r="D37" i="15" s="1"/>
  <c r="D38" i="15" s="1"/>
  <c r="D39" i="15" s="1"/>
  <c r="D40" i="15" s="1"/>
  <c r="D41" i="15" s="1"/>
  <c r="E15" i="15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F15" i="15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D15" i="15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C15" i="15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E39" i="1"/>
  <c r="D39" i="1"/>
  <c r="C39" i="1"/>
  <c r="C37" i="1"/>
  <c r="D37" i="1"/>
  <c r="E37" i="1"/>
  <c r="C38" i="1"/>
  <c r="D38" i="1"/>
  <c r="E38" i="1"/>
  <c r="F11" i="14"/>
  <c r="G11" i="14" s="1"/>
  <c r="H11" i="14" s="1"/>
  <c r="F8" i="13"/>
  <c r="I11" i="14" l="1"/>
  <c r="J11" i="14" s="1"/>
  <c r="K11" i="14" s="1"/>
  <c r="L11" i="14" s="1"/>
  <c r="B14" i="13"/>
  <c r="C13" i="13"/>
  <c r="C12" i="13"/>
  <c r="E13" i="14"/>
  <c r="C14" i="13" l="1"/>
  <c r="B15" i="13"/>
  <c r="F13" i="14"/>
  <c r="G13" i="14" s="1"/>
  <c r="H13" i="14" s="1"/>
  <c r="E15" i="14"/>
  <c r="I13" i="14" l="1"/>
  <c r="J13" i="14" s="1"/>
  <c r="K13" i="14" s="1"/>
  <c r="L13" i="14" s="1"/>
  <c r="B16" i="13"/>
  <c r="C15" i="13"/>
  <c r="F15" i="14"/>
  <c r="G15" i="14" s="1"/>
  <c r="H15" i="14" s="1"/>
  <c r="E17" i="14"/>
  <c r="I15" i="14" l="1"/>
  <c r="J15" i="14" s="1"/>
  <c r="K15" i="14" s="1"/>
  <c r="L15" i="14" s="1"/>
  <c r="B17" i="13"/>
  <c r="C16" i="13"/>
  <c r="F17" i="14"/>
  <c r="G17" i="14" s="1"/>
  <c r="H17" i="14" s="1"/>
  <c r="E19" i="14"/>
  <c r="I17" i="14" l="1"/>
  <c r="J17" i="14" s="1"/>
  <c r="K17" i="14" s="1"/>
  <c r="L17" i="14" s="1"/>
  <c r="B18" i="13"/>
  <c r="C17" i="13"/>
  <c r="F19" i="14"/>
  <c r="G19" i="14" s="1"/>
  <c r="H19" i="14" s="1"/>
  <c r="E21" i="14"/>
  <c r="I19" i="14" l="1"/>
  <c r="J19" i="14" s="1"/>
  <c r="K19" i="14" s="1"/>
  <c r="L19" i="14" s="1"/>
  <c r="C18" i="13"/>
  <c r="B19" i="13"/>
  <c r="F21" i="14"/>
  <c r="G21" i="14" s="1"/>
  <c r="H21" i="14" s="1"/>
  <c r="E23" i="14"/>
  <c r="I21" i="14" l="1"/>
  <c r="J21" i="14" s="1"/>
  <c r="K21" i="14" s="1"/>
  <c r="L21" i="14" s="1"/>
  <c r="B20" i="13"/>
  <c r="C19" i="13"/>
  <c r="F23" i="14"/>
  <c r="G23" i="14" s="1"/>
  <c r="H23" i="14" s="1"/>
  <c r="E25" i="14"/>
  <c r="I23" i="14" l="1"/>
  <c r="J23" i="14" s="1"/>
  <c r="K23" i="14" s="1"/>
  <c r="L23" i="14" s="1"/>
  <c r="C20" i="13"/>
  <c r="B21" i="13"/>
  <c r="F25" i="14"/>
  <c r="G25" i="14" s="1"/>
  <c r="H25" i="14" s="1"/>
  <c r="E27" i="14"/>
  <c r="I25" i="14" l="1"/>
  <c r="J25" i="14" s="1"/>
  <c r="K25" i="14" s="1"/>
  <c r="L25" i="14" s="1"/>
  <c r="B22" i="13"/>
  <c r="C21" i="13"/>
  <c r="F27" i="14"/>
  <c r="G27" i="14" s="1"/>
  <c r="H27" i="14" s="1"/>
  <c r="E29" i="14"/>
  <c r="I27" i="14" l="1"/>
  <c r="J27" i="14" s="1"/>
  <c r="K27" i="14" s="1"/>
  <c r="L27" i="14" s="1"/>
  <c r="C22" i="13"/>
  <c r="B23" i="13"/>
  <c r="F29" i="14"/>
  <c r="G29" i="14" s="1"/>
  <c r="H29" i="14" s="1"/>
  <c r="E31" i="14"/>
  <c r="I29" i="14" l="1"/>
  <c r="J29" i="14" s="1"/>
  <c r="K29" i="14" s="1"/>
  <c r="L29" i="14" s="1"/>
  <c r="B24" i="13"/>
  <c r="C23" i="13"/>
  <c r="F31" i="14"/>
  <c r="G31" i="14" s="1"/>
  <c r="H31" i="14" s="1"/>
  <c r="I31" i="14" l="1"/>
  <c r="J31" i="14" s="1"/>
  <c r="K31" i="14" s="1"/>
  <c r="L31" i="14" s="1"/>
  <c r="C24" i="13"/>
  <c r="B25" i="13"/>
  <c r="B12" i="12"/>
  <c r="J12" i="12" s="1"/>
  <c r="J11" i="12"/>
  <c r="I11" i="12"/>
  <c r="G11" i="12"/>
  <c r="F11" i="12"/>
  <c r="E11" i="12"/>
  <c r="F8" i="12"/>
  <c r="C25" i="13" l="1"/>
  <c r="B26" i="13"/>
  <c r="G12" i="12"/>
  <c r="B13" i="12"/>
  <c r="C12" i="12"/>
  <c r="H12" i="12"/>
  <c r="E12" i="12"/>
  <c r="I12" i="12"/>
  <c r="F12" i="12"/>
  <c r="C26" i="13" l="1"/>
  <c r="B27" i="13"/>
  <c r="J13" i="12"/>
  <c r="F13" i="12"/>
  <c r="I13" i="12"/>
  <c r="E13" i="12"/>
  <c r="H13" i="12"/>
  <c r="C13" i="12"/>
  <c r="B14" i="12"/>
  <c r="G13" i="12"/>
  <c r="B28" i="13" l="1"/>
  <c r="C27" i="13"/>
  <c r="J14" i="12"/>
  <c r="F14" i="12"/>
  <c r="G14" i="12"/>
  <c r="I14" i="12"/>
  <c r="E14" i="12"/>
  <c r="H14" i="12"/>
  <c r="C14" i="12"/>
  <c r="B15" i="12"/>
  <c r="B29" i="13" l="1"/>
  <c r="C28" i="13"/>
  <c r="J15" i="12"/>
  <c r="F15" i="12"/>
  <c r="G15" i="12"/>
  <c r="I15" i="12"/>
  <c r="E15" i="12"/>
  <c r="H15" i="12"/>
  <c r="C15" i="12"/>
  <c r="B16" i="12"/>
  <c r="B30" i="13" l="1"/>
  <c r="C30" i="13" s="1"/>
  <c r="C29" i="13"/>
  <c r="J16" i="12"/>
  <c r="F16" i="12"/>
  <c r="H16" i="12"/>
  <c r="B17" i="12"/>
  <c r="I16" i="12"/>
  <c r="E16" i="12"/>
  <c r="C16" i="12"/>
  <c r="G16" i="12"/>
  <c r="J17" i="12" l="1"/>
  <c r="F17" i="12"/>
  <c r="I17" i="12"/>
  <c r="E17" i="12"/>
  <c r="H17" i="12"/>
  <c r="C17" i="12"/>
  <c r="B18" i="12"/>
  <c r="G17" i="12"/>
  <c r="J18" i="12" l="1"/>
  <c r="F18" i="12"/>
  <c r="B19" i="12"/>
  <c r="I18" i="12"/>
  <c r="E18" i="12"/>
  <c r="H18" i="12"/>
  <c r="C18" i="12"/>
  <c r="G18" i="12"/>
  <c r="J19" i="12" l="1"/>
  <c r="F19" i="12"/>
  <c r="I19" i="12"/>
  <c r="E19" i="12"/>
  <c r="H19" i="12"/>
  <c r="C19" i="12"/>
  <c r="B20" i="12"/>
  <c r="G19" i="12"/>
  <c r="J20" i="12" l="1"/>
  <c r="F20" i="12"/>
  <c r="B21" i="12"/>
  <c r="B22" i="12" s="1"/>
  <c r="I20" i="12"/>
  <c r="E20" i="12"/>
  <c r="H20" i="12"/>
  <c r="C20" i="12"/>
  <c r="G20" i="12"/>
  <c r="B23" i="12" l="1"/>
  <c r="C22" i="12"/>
  <c r="J21" i="12"/>
  <c r="F21" i="12"/>
  <c r="C21" i="12"/>
  <c r="I21" i="12"/>
  <c r="E21" i="12"/>
  <c r="H21" i="12"/>
  <c r="G21" i="12"/>
  <c r="C23" i="12" l="1"/>
  <c r="B24" i="12"/>
  <c r="B10" i="9"/>
  <c r="F10" i="9" s="1"/>
  <c r="H9" i="9"/>
  <c r="G9" i="9"/>
  <c r="E9" i="9"/>
  <c r="C24" i="12" l="1"/>
  <c r="B25" i="12"/>
  <c r="H10" i="9"/>
  <c r="E10" i="9"/>
  <c r="B11" i="9"/>
  <c r="G10" i="9"/>
  <c r="C10" i="9"/>
  <c r="C25" i="12" l="1"/>
  <c r="B26" i="12"/>
  <c r="H11" i="9"/>
  <c r="C11" i="9"/>
  <c r="F11" i="9"/>
  <c r="B12" i="9"/>
  <c r="G11" i="9"/>
  <c r="E11" i="9"/>
  <c r="C26" i="12" l="1"/>
  <c r="B27" i="12"/>
  <c r="F12" i="9"/>
  <c r="B13" i="9"/>
  <c r="E12" i="9"/>
  <c r="H12" i="9"/>
  <c r="C12" i="9"/>
  <c r="G12" i="9"/>
  <c r="B28" i="12" l="1"/>
  <c r="C27" i="12"/>
  <c r="H13" i="9"/>
  <c r="C13" i="9"/>
  <c r="F13" i="9"/>
  <c r="B14" i="9"/>
  <c r="E13" i="9"/>
  <c r="G13" i="9"/>
  <c r="C28" i="12" l="1"/>
  <c r="B29" i="12"/>
  <c r="F14" i="9"/>
  <c r="H14" i="9"/>
  <c r="B15" i="9"/>
  <c r="E14" i="9"/>
  <c r="C14" i="9"/>
  <c r="G14" i="9"/>
  <c r="C29" i="12" l="1"/>
  <c r="B30" i="12"/>
  <c r="C30" i="12" s="1"/>
  <c r="H15" i="9"/>
  <c r="C15" i="9"/>
  <c r="E15" i="9"/>
  <c r="G15" i="9"/>
  <c r="F15" i="9"/>
  <c r="B16" i="9"/>
  <c r="F16" i="9" l="1"/>
  <c r="C16" i="9"/>
  <c r="G16" i="9"/>
  <c r="B17" i="9"/>
  <c r="E16" i="9"/>
  <c r="H16" i="9"/>
  <c r="H17" i="9" l="1"/>
  <c r="C17" i="9"/>
  <c r="F17" i="9"/>
  <c r="B18" i="9"/>
  <c r="G17" i="9"/>
  <c r="E17" i="9"/>
  <c r="F18" i="9" l="1"/>
  <c r="C18" i="9"/>
  <c r="G18" i="9"/>
  <c r="B19" i="9"/>
  <c r="E18" i="9"/>
  <c r="H18" i="9"/>
  <c r="H19" i="9" l="1"/>
  <c r="C19" i="9"/>
  <c r="F19" i="9"/>
  <c r="B20" i="9"/>
  <c r="G19" i="9"/>
  <c r="E19" i="9"/>
  <c r="F20" i="9" l="1"/>
  <c r="H20" i="9"/>
  <c r="G20" i="9"/>
  <c r="B21" i="9"/>
  <c r="E20" i="9"/>
  <c r="C20" i="9"/>
  <c r="H21" i="9" l="1"/>
  <c r="C21" i="9"/>
  <c r="F21" i="9"/>
  <c r="B22" i="9"/>
  <c r="E21" i="9"/>
  <c r="G21" i="9"/>
  <c r="F22" i="9" l="1"/>
  <c r="H22" i="9"/>
  <c r="B23" i="9"/>
  <c r="B24" i="9" s="1"/>
  <c r="E22" i="9"/>
  <c r="C22" i="9"/>
  <c r="G22" i="9"/>
  <c r="C24" i="9" l="1"/>
  <c r="E24" i="9"/>
  <c r="B25" i="9"/>
  <c r="H24" i="9"/>
  <c r="G24" i="9"/>
  <c r="F24" i="9"/>
  <c r="H23" i="9"/>
  <c r="C23" i="9"/>
  <c r="E23" i="9"/>
  <c r="G23" i="9"/>
  <c r="F23" i="9"/>
  <c r="H25" i="9" l="1"/>
  <c r="G25" i="9"/>
  <c r="F25" i="9"/>
  <c r="E25" i="9"/>
  <c r="C25" i="9"/>
  <c r="B26" i="9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D15" i="2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B27" i="9" l="1"/>
  <c r="H26" i="9"/>
  <c r="G26" i="9"/>
  <c r="C26" i="9"/>
  <c r="F26" i="9"/>
  <c r="E26" i="9"/>
  <c r="H27" i="9" l="1"/>
  <c r="G27" i="9"/>
  <c r="F27" i="9"/>
  <c r="E27" i="9"/>
  <c r="B28" i="9"/>
  <c r="C27" i="9"/>
  <c r="F28" i="9" l="1"/>
  <c r="E28" i="9"/>
  <c r="H28" i="9"/>
  <c r="G28" i="9"/>
  <c r="C2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CS-Kim Yen (Sara)</author>
  </authors>
  <commentList>
    <comment ref="N18" authorId="0" shapeId="0" xr:uid="{7406E56E-E434-4185-B871-947DF8020C15}">
      <text>
        <r>
          <rPr>
            <b/>
            <sz val="9"/>
            <color rgb="FF000000"/>
            <rFont val="Tahoma"/>
            <family val="2"/>
          </rPr>
          <t xml:space="preserve">Stop IQMAJ bookings due to no feeder to IQMAJ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CS-Kim Yen (Sara)</author>
    <author>HP</author>
  </authors>
  <commentList>
    <comment ref="L18" authorId="0" shapeId="0" xr:uid="{67615E31-B3DF-4E9F-86AE-17F6C69BE721}">
      <text>
        <r>
          <rPr>
            <b/>
            <sz val="9"/>
            <color rgb="FF000000"/>
            <rFont val="Tahoma"/>
            <family val="2"/>
          </rPr>
          <t xml:space="preserve">Stop IQMAJ bookings due to no feeder to IQMAJ
</t>
        </r>
      </text>
    </comment>
    <comment ref="L21" authorId="1" shapeId="0" xr:uid="{0534FB34-424F-4E9C-A466-99DB39644D14}">
      <text>
        <r>
          <rPr>
            <b/>
            <sz val="9"/>
            <rFont val="Times New Roman"/>
            <family val="1"/>
          </rPr>
          <t>SADMM VIA MYPKG: FOR REEFER CARGO</t>
        </r>
      </text>
    </comment>
  </commentList>
</comments>
</file>

<file path=xl/sharedStrings.xml><?xml version="1.0" encoding="utf-8"?>
<sst xmlns="http://schemas.openxmlformats.org/spreadsheetml/2006/main" count="1594" uniqueCount="556">
  <si>
    <t>[SGSIN] : SINGAPORE, Singapore</t>
  </si>
  <si>
    <t>[MYPKG] : WEST PORT KELANG, Malaysia</t>
  </si>
  <si>
    <t>TSE - TAIWAN-SOUTH EAST ASIA SERVICE ( S-Bound )</t>
  </si>
  <si>
    <t>VESSEL NAME</t>
  </si>
  <si>
    <t>VESSEL</t>
  </si>
  <si>
    <t>SGSIN</t>
  </si>
  <si>
    <t>COUNTRY</t>
  </si>
  <si>
    <t>CODE</t>
  </si>
  <si>
    <t>Destination</t>
  </si>
  <si>
    <t>Transit port</t>
  </si>
  <si>
    <t>MYANMAR</t>
  </si>
  <si>
    <t>MMRGN</t>
  </si>
  <si>
    <t>AWPT,  MYANMAR</t>
  </si>
  <si>
    <t>PORT KELANG</t>
  </si>
  <si>
    <r>
      <rPr>
        <b/>
        <sz val="12"/>
        <rFont val="Times New Roman"/>
        <family val="1"/>
      </rPr>
      <t>MMM</t>
    </r>
    <r>
      <rPr>
        <b/>
        <sz val="12"/>
        <color rgb="FFFF0000"/>
        <rFont val="Times New Roman"/>
        <family val="1"/>
      </rPr>
      <t>IP</t>
    </r>
  </si>
  <si>
    <t>MIP TERMINAL, MYANMAR</t>
  </si>
  <si>
    <t>PORT KELANG / SINGAPORE</t>
  </si>
  <si>
    <r>
      <rPr>
        <b/>
        <sz val="12"/>
        <rFont val="Times New Roman"/>
        <family val="1"/>
      </rPr>
      <t>MMM</t>
    </r>
    <r>
      <rPr>
        <b/>
        <sz val="12"/>
        <color rgb="FFFF0000"/>
        <rFont val="Times New Roman"/>
        <family val="1"/>
      </rPr>
      <t>IT</t>
    </r>
  </si>
  <si>
    <t>THILAWA, MYANMAR</t>
  </si>
  <si>
    <t>PHILIPPINES</t>
  </si>
  <si>
    <t>PHDVO</t>
  </si>
  <si>
    <t>DAVAO</t>
  </si>
  <si>
    <t>SINGAPORE</t>
  </si>
  <si>
    <t>MALAYSIA</t>
  </si>
  <si>
    <t>MYTWU</t>
  </si>
  <si>
    <t>TAWAU, MALAYSIA</t>
  </si>
  <si>
    <t>MYSBW</t>
  </si>
  <si>
    <t>SIBU, MALAYSIA</t>
  </si>
  <si>
    <t>MYSDK</t>
  </si>
  <si>
    <t>SANDAKAN, MALAYSIA</t>
  </si>
  <si>
    <t>MYBKI</t>
  </si>
  <si>
    <t>KOTA KINABALU, MALAYSIA</t>
  </si>
  <si>
    <t>MYKCH</t>
  </si>
  <si>
    <t>KUCHING, MALAYSIA</t>
  </si>
  <si>
    <t>MYLBU</t>
  </si>
  <si>
    <t>LABUAN, MALAYSIA</t>
  </si>
  <si>
    <t>INDONESIA</t>
  </si>
  <si>
    <t>IDPNJ</t>
  </si>
  <si>
    <t>PANJANG</t>
  </si>
  <si>
    <t>IDSRG</t>
  </si>
  <si>
    <t>SEMARANG</t>
  </si>
  <si>
    <t>IDPLM</t>
  </si>
  <si>
    <t>PALEMBANG</t>
  </si>
  <si>
    <t>IDJBK</t>
  </si>
  <si>
    <t>CIKARANG DRY PORT</t>
  </si>
  <si>
    <t>JAKARTA</t>
  </si>
  <si>
    <t>IDBAP</t>
  </si>
  <si>
    <t>BATU AMPAR/PULAU BATAM</t>
  </si>
  <si>
    <t>Code</t>
  </si>
  <si>
    <t>Sub port</t>
  </si>
  <si>
    <t>Transit time</t>
  </si>
  <si>
    <t>Svc</t>
  </si>
  <si>
    <t>BDCGX</t>
  </si>
  <si>
    <t>CHATTOGRAM</t>
  </si>
  <si>
    <t>+10-15 days</t>
  </si>
  <si>
    <t>EC5 -FEEDER</t>
  </si>
  <si>
    <t>INTUT</t>
  </si>
  <si>
    <t xml:space="preserve">TUTICORIN </t>
  </si>
  <si>
    <t>COLOMBO</t>
  </si>
  <si>
    <t>+7 days</t>
  </si>
  <si>
    <t>INCCU</t>
  </si>
  <si>
    <t>KOLKATA</t>
  </si>
  <si>
    <t>+10 days</t>
  </si>
  <si>
    <t>INCOK</t>
  </si>
  <si>
    <t>COCHIN</t>
  </si>
  <si>
    <t>INVTZ</t>
  </si>
  <si>
    <t>VISAKHAPATNAM</t>
  </si>
  <si>
    <t>INHAL</t>
  </si>
  <si>
    <t>Haldia</t>
  </si>
  <si>
    <t>INMAA</t>
  </si>
  <si>
    <t>CHENNAI</t>
  </si>
  <si>
    <t>FOR BOOKING OR FURTHER INFORMATION, PLS CONTACT:</t>
  </si>
  <si>
    <t>THIS SAILING SCHEDULE IS JUBJECT TO CHANGE WITHOUT PRIOR NOTICE</t>
  </si>
  <si>
    <t xml:space="preserve"> </t>
  </si>
  <si>
    <t>[VNHPH] : Haiphong, Vietnam</t>
  </si>
  <si>
    <t>VNHPH</t>
  </si>
  <si>
    <t>6 days</t>
  </si>
  <si>
    <t>8 days</t>
  </si>
  <si>
    <t>15h00 Tuesday</t>
  </si>
  <si>
    <t>MYPGU</t>
  </si>
  <si>
    <t>PASIR GUDANG</t>
  </si>
  <si>
    <t>IDJKT</t>
  </si>
  <si>
    <t>MYPEN</t>
  </si>
  <si>
    <t>PENANG</t>
  </si>
  <si>
    <t>IDSUB</t>
  </si>
  <si>
    <t>SURABAYA</t>
  </si>
  <si>
    <t>TUE</t>
  </si>
  <si>
    <t>Port of Loading</t>
  </si>
  <si>
    <t>SI/VGM cut off</t>
  </si>
  <si>
    <t>CY/CDs cut off</t>
  </si>
  <si>
    <t>KOTA KINABALU</t>
  </si>
  <si>
    <t>KUCHING</t>
  </si>
  <si>
    <t>MYPKG</t>
  </si>
  <si>
    <t>SE8 - SOUTH EAST ASIA SERVICE ( S-Bound )</t>
  </si>
  <si>
    <t>THU</t>
  </si>
  <si>
    <t>5 days</t>
  </si>
  <si>
    <t>15h00 Friday of previous week</t>
  </si>
  <si>
    <t>11h00 Saturday of previous week</t>
  </si>
  <si>
    <t>TRANSHIPMENT SCHEDULE</t>
  </si>
  <si>
    <t>ETD</t>
  </si>
  <si>
    <t>PKKHI</t>
  </si>
  <si>
    <t>SIN</t>
  </si>
  <si>
    <t>INNSA</t>
  </si>
  <si>
    <t>INPAA</t>
  </si>
  <si>
    <t>ETA</t>
  </si>
  <si>
    <t>+11 days</t>
  </si>
  <si>
    <t>INGHR</t>
  </si>
  <si>
    <t>GARHI HARSARU</t>
  </si>
  <si>
    <t>PS3-RAIL</t>
  </si>
  <si>
    <t>+5 or 7 days</t>
  </si>
  <si>
    <t>INIDD</t>
  </si>
  <si>
    <t>DADRI</t>
  </si>
  <si>
    <t>SERVICE</t>
  </si>
  <si>
    <t>SI CUT OFF</t>
  </si>
  <si>
    <t>VGM CUT OFF</t>
  </si>
  <si>
    <t>HPH</t>
  </si>
  <si>
    <t>TSE (THU)</t>
  </si>
  <si>
    <t>15:00 Tue</t>
  </si>
  <si>
    <t>SE8 (TUE)</t>
  </si>
  <si>
    <t>15:00 Fri</t>
  </si>
  <si>
    <t>PIPAVAV</t>
  </si>
  <si>
    <t>CHITTAGONG</t>
  </si>
  <si>
    <t>TSE(SIN)+FDR /SE8(SIN)+FDR</t>
  </si>
  <si>
    <t xml:space="preserve">TSE/SE8(SIN)+ service SE6/SCS </t>
  </si>
  <si>
    <t xml:space="preserve">+ 5 - 12 days </t>
  </si>
  <si>
    <r>
      <rPr>
        <b/>
        <u/>
        <sz val="12"/>
        <color rgb="FFFF0000"/>
        <rFont val="Times New Roman"/>
        <family val="1"/>
      </rPr>
      <t>CUSTOMER SERVICES: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Ms. Anne - 32; Ms. Emmy - 27</t>
    </r>
  </si>
  <si>
    <r>
      <rPr>
        <b/>
        <u/>
        <sz val="13"/>
        <color rgb="FFFF0000"/>
        <rFont val="Times New Roman"/>
        <family val="1"/>
      </rPr>
      <t>SALES:</t>
    </r>
    <r>
      <rPr>
        <sz val="13"/>
        <rFont val="Times New Roman"/>
        <family val="1"/>
      </rPr>
      <t xml:space="preserve">  </t>
    </r>
    <r>
      <rPr>
        <b/>
        <sz val="13"/>
        <rFont val="Times New Roman"/>
        <family val="1"/>
      </rPr>
      <t>Mr. Dung (Jason) - 0904 132 843; Mr.Cuong (Sam) - 0904 666 220; 
Mr.Duoc (Alex) -  0948 823 896; Mr. Thang (Bruce) - 094 908 7377; Mr. Truong (Henry) - 0966.934.022</t>
    </r>
  </si>
  <si>
    <t>15:00 FRI</t>
  </si>
  <si>
    <t>15:00 TUE</t>
  </si>
  <si>
    <t>CUT-OFF TIME AT LOADING PORT</t>
  </si>
  <si>
    <t>+5-7 DAYS</t>
  </si>
  <si>
    <t>AEJEA</t>
  </si>
  <si>
    <t>SADMM</t>
  </si>
  <si>
    <t>DAMMAM, Saudi Arabia</t>
  </si>
  <si>
    <t>+5 DAYS</t>
  </si>
  <si>
    <t>IQUQR</t>
  </si>
  <si>
    <t xml:space="preserve">UMM QASR, ICT TERMINAL #11 </t>
  </si>
  <si>
    <t xml:space="preserve">IQBGT </t>
  </si>
  <si>
    <t>UMM QASR, BASRA GATEWAY TERMINAL #20</t>
  </si>
  <si>
    <r>
      <rPr>
        <b/>
        <sz val="11"/>
        <color rgb="FF000000"/>
        <rFont val="Calibri"/>
        <family val="2"/>
      </rPr>
      <t>IQMAJ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</si>
  <si>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Umm Qasr - located in south port, Berth#6.</t>
    </r>
    <r>
      <rPr>
        <b/>
        <sz val="11"/>
        <color rgb="FF000000"/>
        <rFont val="Calibri"/>
        <family val="2"/>
      </rPr>
      <t xml:space="preserve"> </t>
    </r>
  </si>
  <si>
    <t>AEKHL</t>
  </si>
  <si>
    <t>Abudabi</t>
  </si>
  <si>
    <t>BHBAH</t>
  </si>
  <si>
    <t>Bahrain</t>
  </si>
  <si>
    <t>KWSAA</t>
  </si>
  <si>
    <t>Shuaiba</t>
  </si>
  <si>
    <t>KWSWK</t>
  </si>
  <si>
    <t>Kuwait - Shuwaikh</t>
  </si>
  <si>
    <t>AEAJM</t>
  </si>
  <si>
    <t>Ajman</t>
  </si>
  <si>
    <t>AESHJ</t>
  </si>
  <si>
    <t>Sharjah</t>
  </si>
  <si>
    <r>
      <rPr>
        <b/>
        <sz val="11"/>
        <color rgb="FF000000"/>
        <rFont val="Calibri"/>
        <family val="2"/>
      </rPr>
      <t>SARUH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</si>
  <si>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RIYADH</t>
    </r>
    <r>
      <rPr>
        <b/>
        <sz val="11"/>
        <color rgb="FF000000"/>
        <rFont val="Calibri"/>
        <family val="2"/>
      </rPr>
      <t xml:space="preserve"> </t>
    </r>
  </si>
  <si>
    <t>IQAAT</t>
  </si>
  <si>
    <t>QAHMD</t>
  </si>
  <si>
    <t>PKG</t>
  </si>
  <si>
    <r>
      <t xml:space="preserve">[AEJEA] : JEBEL ALI, United Arab Emirates; [QAHMD] HAMAD, QATAR , [IQAAT] : UMM QASR, BASRA GATEWAY TERMINAL </t>
    </r>
    <r>
      <rPr>
        <sz val="11"/>
        <color rgb="FFFF0000"/>
        <rFont val="Arial"/>
        <family val="2"/>
      </rPr>
      <t>#25/26</t>
    </r>
  </si>
  <si>
    <t>***AG3 - ASIA-GULF II SERVICE ( W-Bound )</t>
  </si>
  <si>
    <t>[SADMM] : DAMMAM, Saudi Arabia; [OMSOH] : SOHAR PORT, Oman;[AEJEA] : JEBEL ALI, United Arab Emirates; [QAHMD] HAMAD, QATAR; [AEAUH] : ABU DHABI, United Arab Emirates</t>
  </si>
  <si>
    <t>Back</t>
  </si>
  <si>
    <t>AEAUH</t>
  </si>
  <si>
    <t>OMSOH</t>
  </si>
  <si>
    <r>
      <rPr>
        <sz val="10"/>
        <rFont val="Arial"/>
        <family val="2"/>
      </rPr>
      <t>UMM QASR, ICT TERMINAL #11</t>
    </r>
    <r>
      <rPr>
        <sz val="10"/>
        <rFont val="Arial"/>
        <family val="2"/>
      </rPr>
      <t xml:space="preserve"> </t>
    </r>
  </si>
  <si>
    <t>**HPH- AR1 -RED SEA - ***</t>
  </si>
  <si>
    <t>[SAJED] : JEDDAH, Saudi Arabia</t>
  </si>
  <si>
    <t>YY</t>
  </si>
  <si>
    <t>[JOAQJ] : AL'AQABAH, Jordan</t>
  </si>
  <si>
    <t>[EGSOK] : SOKHNA, Egypt</t>
  </si>
  <si>
    <t>YF</t>
  </si>
  <si>
    <t xml:space="preserve">[MYLPK] : NORTH PORTKLANG, Malaysia </t>
  </si>
  <si>
    <t>SAJED</t>
  </si>
  <si>
    <t>JOAQJ</t>
  </si>
  <si>
    <t>EGSOK</t>
  </si>
  <si>
    <t>TERM</t>
  </si>
  <si>
    <t>PORT SUDAN</t>
  </si>
  <si>
    <t>SDPZU // YY</t>
  </si>
  <si>
    <t>JEDDAH</t>
  </si>
  <si>
    <t>+13 DAYS</t>
  </si>
  <si>
    <t>DJIBOUTI</t>
  </si>
  <si>
    <t>DJJIB //YY</t>
  </si>
  <si>
    <t>UPDATE LATER</t>
  </si>
  <si>
    <t>Barge svc : Customer pay for ICDs directly</t>
  </si>
  <si>
    <t>Hai phong office:No 15- Tran Phu Str, HP</t>
  </si>
  <si>
    <t xml:space="preserve"> AUSTRALIA ( CAT )</t>
  </si>
  <si>
    <t>Tel(84-0225) 3550283/84/85 Fax: (84-0225).3550286</t>
  </si>
  <si>
    <t xml:space="preserve">THIS SCHEDULE SUBJECT TO CHANGE WITH OR WITHOUT PRIOR NOTICE. </t>
  </si>
  <si>
    <t xml:space="preserve">WE ALSO PROVIDE SERVICES TO: </t>
  </si>
  <si>
    <r>
      <t xml:space="preserve">MEDITERRANEAN( </t>
    </r>
    <r>
      <rPr>
        <sz val="9"/>
        <rFont val="Arial"/>
        <family val="2"/>
      </rPr>
      <t>Port Said, Livorno, Napoli, Istanbul, Alexandira…)</t>
    </r>
    <r>
      <rPr>
        <b/>
        <sz val="9"/>
        <rFont val="Arial"/>
        <family val="2"/>
      </rPr>
      <t xml:space="preserve">, RED SEA( </t>
    </r>
    <r>
      <rPr>
        <sz val="9"/>
        <rFont val="Arial"/>
        <family val="2"/>
      </rPr>
      <t>Jeddah, Sokhna,Aqaba, Port Sudan)</t>
    </r>
    <r>
      <rPr>
        <b/>
        <sz val="9"/>
        <rFont val="Arial"/>
        <family val="2"/>
      </rPr>
      <t>, EUROPE</t>
    </r>
    <r>
      <rPr>
        <sz val="9"/>
        <rFont val="Arial"/>
        <family val="2"/>
      </rPr>
      <t>( St Peterburg,Hamburg, Rotterdam, Antwerp...)</t>
    </r>
  </si>
  <si>
    <r>
      <t>USA</t>
    </r>
    <r>
      <rPr>
        <sz val="9"/>
        <rFont val="Arial"/>
        <family val="2"/>
      </rPr>
      <t>( Los Angeles, New York…</t>
    </r>
    <r>
      <rPr>
        <b/>
        <sz val="9"/>
        <rFont val="Arial"/>
        <family val="2"/>
      </rPr>
      <t>), AUSTRALIA</t>
    </r>
    <r>
      <rPr>
        <sz val="9"/>
        <rFont val="Arial"/>
        <family val="2"/>
      </rPr>
      <t>( Sydney, Melbourne, Brisbane)</t>
    </r>
    <r>
      <rPr>
        <b/>
        <sz val="9"/>
        <rFont val="Arial"/>
        <family val="2"/>
      </rPr>
      <t>, MIDDLE EAST</t>
    </r>
    <r>
      <rPr>
        <sz val="9"/>
        <rFont val="Arial"/>
        <family val="2"/>
      </rPr>
      <t>( Karachi, Mundra, New Delhi…)</t>
    </r>
    <r>
      <rPr>
        <b/>
        <sz val="9"/>
        <rFont val="Arial"/>
        <family val="2"/>
      </rPr>
      <t xml:space="preserve">, ASIA </t>
    </r>
    <r>
      <rPr>
        <sz val="9"/>
        <rFont val="Arial"/>
        <family val="2"/>
      </rPr>
      <t>( Taiwan, Philippine,Thailand, China…)</t>
    </r>
  </si>
  <si>
    <t>For further information pls contact with Mr. Dang ( 0908271604 ), Mr. Huy ( 0904276211 ) ; Mr. Toan  ( 0936717988); Mr. Hoang (0902284318); Mr. Hung (0936726560)</t>
  </si>
  <si>
    <t>FEEDER VESSEL</t>
  </si>
  <si>
    <t>KHH</t>
  </si>
  <si>
    <t>CONNECTING VSL</t>
  </si>
  <si>
    <t>AUSYD</t>
  </si>
  <si>
    <t>AUMEL</t>
  </si>
  <si>
    <t>AUBNE</t>
  </si>
  <si>
    <t>Name  voyage no.</t>
  </si>
  <si>
    <t>COM VOY &amp; YM VOY</t>
  </si>
  <si>
    <t>SGSIN: SINGAPORE, TWKHH: KAOHSIUNG, AUMEL: MELBOURNE, AUSYD: SYDNEY, AUBNE: BRISBANE, AUJFM: FREMANTLE</t>
  </si>
  <si>
    <t>Plesae visit our website for online schedule</t>
  </si>
  <si>
    <t>Service KVM - ETD SAT</t>
  </si>
  <si>
    <t>Service SE8 - ETD MON</t>
  </si>
  <si>
    <t>SI Cut-off time</t>
  </si>
  <si>
    <t xml:space="preserve">16h00 THU
</t>
  </si>
  <si>
    <t xml:space="preserve">14h00 FRI of previous week
</t>
  </si>
  <si>
    <t>VGM Cut-off time</t>
  </si>
  <si>
    <t xml:space="preserve">14h00 THU
</t>
  </si>
  <si>
    <t>CY Cut-off time</t>
  </si>
  <si>
    <t xml:space="preserve">16H00 THU
</t>
  </si>
  <si>
    <t xml:space="preserve">16h00 FRI of previous week
</t>
  </si>
  <si>
    <t>Service TSE-D - ETD SUN</t>
  </si>
  <si>
    <t>Service TSE-A - ETD THU</t>
  </si>
  <si>
    <t xml:space="preserve">13h00 FRI
</t>
  </si>
  <si>
    <t xml:space="preserve">10h00 WED
</t>
  </si>
  <si>
    <t xml:space="preserve">15h00 FRI
</t>
  </si>
  <si>
    <t xml:space="preserve">12h00 WED
</t>
  </si>
  <si>
    <t>Any inquiry, please contact:</t>
  </si>
  <si>
    <t>ymhph@vn.yangming.com</t>
  </si>
  <si>
    <t>***This schedule is subject to change with or without pre-notice.</t>
  </si>
  <si>
    <t>UPDATE:</t>
  </si>
  <si>
    <t xml:space="preserve">FEEDER VESSEL &amp; VOY </t>
  </si>
  <si>
    <t>TWKHH</t>
  </si>
  <si>
    <t>MOTHER VESSEL &amp; VOY</t>
  </si>
  <si>
    <t>MXZLO</t>
  </si>
  <si>
    <t>MXLZC</t>
  </si>
  <si>
    <t>GTPRQ</t>
  </si>
  <si>
    <t>PECLL</t>
  </si>
  <si>
    <t>ECGYE</t>
  </si>
  <si>
    <t>GTPRQ: PUERTO QUETZAL, GUATEMALA , MXLZC: LAZARO CARDENAS, MEXICO</t>
  </si>
  <si>
    <t xml:space="preserve">MXZLO: MANZANILLO, MEXICO; COBUN: BUENAVENTURA, COLOMBIA, PECLL; CALLAO, PERU; CLLQN: LIRQUEN, CHILE; CLSAI: SAN ANTONIO, CHILE </t>
  </si>
  <si>
    <t>COBUN</t>
  </si>
  <si>
    <t>CLSAI</t>
  </si>
  <si>
    <t xml:space="preserve"> (vessel unknow) To be notified</t>
  </si>
  <si>
    <t>MOTHER VESSEL</t>
  </si>
  <si>
    <t>BRRIO</t>
  </si>
  <si>
    <t>BRSSZ</t>
  </si>
  <si>
    <t>BRPNG</t>
  </si>
  <si>
    <t>BRNVT</t>
  </si>
  <si>
    <t>UYMVD</t>
  </si>
  <si>
    <t>ARBUE</t>
  </si>
  <si>
    <t>BRRIG</t>
  </si>
  <si>
    <t>YM HORIZON 379S</t>
  </si>
  <si>
    <t>TSE328S</t>
  </si>
  <si>
    <t>YM INTERACTION 246S</t>
  </si>
  <si>
    <t>YM INAUGURATION 282S</t>
  </si>
  <si>
    <t>YM INSTRUCTION 301S</t>
  </si>
  <si>
    <t>TSE329S</t>
  </si>
  <si>
    <t>TSE330S</t>
  </si>
  <si>
    <t>TSE331S</t>
  </si>
  <si>
    <t>YM HORIZON 380S</t>
  </si>
  <si>
    <t>TSE332S</t>
  </si>
  <si>
    <t>TSE333S</t>
  </si>
  <si>
    <t>TSE334S</t>
  </si>
  <si>
    <t>TSE335S</t>
  </si>
  <si>
    <t>TSE336S</t>
  </si>
  <si>
    <t>TSE337S</t>
  </si>
  <si>
    <t>TSE338S</t>
  </si>
  <si>
    <t>TSE339S</t>
  </si>
  <si>
    <t>TSE340S</t>
  </si>
  <si>
    <t>TSE341S</t>
  </si>
  <si>
    <t>TSE342S</t>
  </si>
  <si>
    <t>TSE343S</t>
  </si>
  <si>
    <t>TSE344S</t>
  </si>
  <si>
    <t>TSE345S</t>
  </si>
  <si>
    <t>TSE346S</t>
  </si>
  <si>
    <t>TSE347S</t>
  </si>
  <si>
    <t>TSE348S</t>
  </si>
  <si>
    <t>YM INTERACTION 247S</t>
  </si>
  <si>
    <t>YM INAUGURATION 283S</t>
  </si>
  <si>
    <t>YM INSTRUCTION 302S</t>
  </si>
  <si>
    <t>NAM DINH VU</t>
  </si>
  <si>
    <t>YM HORIZON 381S</t>
  </si>
  <si>
    <t xml:space="preserve">	YM INTERACTION 248S</t>
  </si>
  <si>
    <t>YM INAUGURATION 284S</t>
  </si>
  <si>
    <t>YM INSTRUCTION 303S</t>
  </si>
  <si>
    <t xml:space="preserve">	YM HORIZON 382S</t>
  </si>
  <si>
    <t xml:space="preserve">	YM INTERACTION 249S</t>
  </si>
  <si>
    <t>TSE349S</t>
  </si>
  <si>
    <t>TSE350S</t>
  </si>
  <si>
    <t>TSE351S</t>
  </si>
  <si>
    <t>YM INAUGURATION 285S</t>
  </si>
  <si>
    <t>YM INSTRUCTION 304S</t>
  </si>
  <si>
    <t>YM HORIZON 383S</t>
  </si>
  <si>
    <t>YM INTERACTION 250S</t>
  </si>
  <si>
    <t xml:space="preserve">	YM INAUGURATION 286S</t>
  </si>
  <si>
    <t xml:space="preserve">	YM INSTRUCTION 305S</t>
  </si>
  <si>
    <t>YM HORIZON 384S</t>
  </si>
  <si>
    <t xml:space="preserve">	YM INTERACTION 251S</t>
  </si>
  <si>
    <t xml:space="preserve">	YM INAUGURATION 287S</t>
  </si>
  <si>
    <t xml:space="preserve">	YM INSTRUCTION 306S</t>
  </si>
  <si>
    <t>TSE352S</t>
  </si>
  <si>
    <t xml:space="preserve">	YM HORIZON 385S</t>
  </si>
  <si>
    <t>NAM  DINH VU</t>
  </si>
  <si>
    <t>SE8328S</t>
  </si>
  <si>
    <t>SE8329S</t>
  </si>
  <si>
    <t>SE8330S</t>
  </si>
  <si>
    <t>SE8331S</t>
  </si>
  <si>
    <t>SE8332S</t>
  </si>
  <si>
    <t>SE8333S</t>
  </si>
  <si>
    <t>SE8334S</t>
  </si>
  <si>
    <t>SE8335S</t>
  </si>
  <si>
    <t>SE8336S</t>
  </si>
  <si>
    <t>SE8337S</t>
  </si>
  <si>
    <t>SE8338S</t>
  </si>
  <si>
    <t>SE8339S</t>
  </si>
  <si>
    <t>SE8340S</t>
  </si>
  <si>
    <t>SE8341S</t>
  </si>
  <si>
    <t>SE8342S</t>
  </si>
  <si>
    <t>SE8343S</t>
  </si>
  <si>
    <t>SE8344S</t>
  </si>
  <si>
    <t>SE8345S</t>
  </si>
  <si>
    <t>PRIDE PACIFIC 026S</t>
  </si>
  <si>
    <t>YM HEIGHTS 349S</t>
  </si>
  <si>
    <t>PRIDE PACIFIC 027S</t>
  </si>
  <si>
    <t>YM HEIGHTS 350S</t>
  </si>
  <si>
    <t>PRIDE PACIFIC 028S</t>
  </si>
  <si>
    <t>YM HEIGHTS 351S</t>
  </si>
  <si>
    <t>PRIDE PACIFIC 029S</t>
  </si>
  <si>
    <t>YM HEIGHTS 352S</t>
  </si>
  <si>
    <t xml:space="preserve">	PRIDE PACIFIC 030S</t>
  </si>
  <si>
    <t xml:space="preserve">	YM HEIGHTS 353S</t>
  </si>
  <si>
    <t>PRIDE PACIFIC 031S</t>
  </si>
  <si>
    <t>YM HEIGHTS 354S</t>
  </si>
  <si>
    <t>PRIDE PACIFIC 032S</t>
  </si>
  <si>
    <t>YM HEIGHTS 355S</t>
  </si>
  <si>
    <t>PRIDE PACIFIC 033S</t>
  </si>
  <si>
    <t>YM HEIGHTS 356S</t>
  </si>
  <si>
    <t xml:space="preserve">	PRIDE PACIFIC 034S </t>
  </si>
  <si>
    <t>YM HEIGHTS 357S</t>
  </si>
  <si>
    <t>TSE - TAIWAN-SOUTH EAST ASIA SERVICE ( N-Bound )</t>
  </si>
  <si>
    <t>[TWKHH] : KAOHSIUNG, Taiwan</t>
  </si>
  <si>
    <t>[TWTXG] : TAICHUNG, Taiwan</t>
  </si>
  <si>
    <t>[HKHKG] : Hongkong, Hongkong</t>
  </si>
  <si>
    <t>HKHKG</t>
  </si>
  <si>
    <t>TWTXG</t>
  </si>
  <si>
    <t xml:space="preserve">	YM INTERACTION 245N</t>
  </si>
  <si>
    <t>TSE325N</t>
  </si>
  <si>
    <t>2 days</t>
  </si>
  <si>
    <t>3 days</t>
  </si>
  <si>
    <t>TSE326N</t>
  </si>
  <si>
    <t>TSE327N</t>
  </si>
  <si>
    <t>TSE328N</t>
  </si>
  <si>
    <t>TSE329N</t>
  </si>
  <si>
    <t>TSE330N</t>
  </si>
  <si>
    <t>TSE331N</t>
  </si>
  <si>
    <t>TSE332N</t>
  </si>
  <si>
    <t>TSE333N</t>
  </si>
  <si>
    <t>TSE334N</t>
  </si>
  <si>
    <t>TSE335N</t>
  </si>
  <si>
    <t>TSE336N</t>
  </si>
  <si>
    <t>TSE337N</t>
  </si>
  <si>
    <t>TSE338N</t>
  </si>
  <si>
    <t>TSE339N</t>
  </si>
  <si>
    <t>TSE340N</t>
  </si>
  <si>
    <t>TSE341N</t>
  </si>
  <si>
    <t>TSE342N</t>
  </si>
  <si>
    <t>YM INAUGURATION 281N</t>
  </si>
  <si>
    <t xml:space="preserve">	YM INSTRUCTION 300N</t>
  </si>
  <si>
    <t xml:space="preserve">	YM HORIZON 379N</t>
  </si>
  <si>
    <t xml:space="preserve">	YM INTERACTION 246N</t>
  </si>
  <si>
    <t>YM INAUGURATION 282N</t>
  </si>
  <si>
    <t>YM INSTRUCTION 301N</t>
  </si>
  <si>
    <t>YM HORIZON 380N</t>
  </si>
  <si>
    <t>YM INTERACTION 247N</t>
  </si>
  <si>
    <t>YM INAUGURATION 283N</t>
  </si>
  <si>
    <t xml:space="preserve">	YM INSTRUCTION 302N</t>
  </si>
  <si>
    <t xml:space="preserve">	YM HORIZON 381N</t>
  </si>
  <si>
    <t xml:space="preserve">	YM INTERACTION 248N</t>
  </si>
  <si>
    <t>YM INAUGURATION 284N</t>
  </si>
  <si>
    <t xml:space="preserve">	YM INSTRUCTION 303N</t>
  </si>
  <si>
    <t xml:space="preserve">	YM HORIZON 382N</t>
  </si>
  <si>
    <t xml:space="preserve">YM INTERACTION 249N </t>
  </si>
  <si>
    <t>YM INAUGURATION 285N</t>
  </si>
  <si>
    <t>TSE343N</t>
  </si>
  <si>
    <t>TSE344N</t>
  </si>
  <si>
    <t>TSE345N</t>
  </si>
  <si>
    <t>TSE346N</t>
  </si>
  <si>
    <t>TSE347N</t>
  </si>
  <si>
    <t>TSE348N</t>
  </si>
  <si>
    <t>TSE349N</t>
  </si>
  <si>
    <t>TSE350N</t>
  </si>
  <si>
    <t>TSE351N</t>
  </si>
  <si>
    <t>TSE352N</t>
  </si>
  <si>
    <t>YM INSTRUCTION 304N</t>
  </si>
  <si>
    <t>YM HORIZON 383N</t>
  </si>
  <si>
    <t xml:space="preserve">	YM INTERACTION 250N</t>
  </si>
  <si>
    <t>YM INAUGURATION 286N</t>
  </si>
  <si>
    <t xml:space="preserve">	YM INSTRUCTION 305N</t>
  </si>
  <si>
    <t>YM HORIZON 384N</t>
  </si>
  <si>
    <t>YM INTERACTION 251N</t>
  </si>
  <si>
    <t>YM INAUGURATION 287N</t>
  </si>
  <si>
    <t>YM INSTRUCTION 306N</t>
  </si>
  <si>
    <t>YM HORIZON 385N</t>
  </si>
  <si>
    <t>WIDE INDIA 2265S</t>
  </si>
  <si>
    <t>TIAN SHUN HE 2304S</t>
  </si>
  <si>
    <t>YM WEALTH 173S</t>
  </si>
  <si>
    <t xml:space="preserve">	TS SINGAPORE 2304S</t>
  </si>
  <si>
    <t xml:space="preserve">	YM SUCCESS 171S</t>
  </si>
  <si>
    <t xml:space="preserve">	ITAL UNIVERSO 162S</t>
  </si>
  <si>
    <t>BEA SCHULTE 2271S</t>
  </si>
  <si>
    <t>OMIT</t>
  </si>
  <si>
    <t xml:space="preserve">	TIAN SHUN HE 2305S	</t>
  </si>
  <si>
    <t xml:space="preserve">	YM WEALTH 174S</t>
  </si>
  <si>
    <t>TS SINGAPORE 2305S</t>
  </si>
  <si>
    <t xml:space="preserve">	YM SUCCESS 172S</t>
  </si>
  <si>
    <t xml:space="preserve">	ITAL UNIVERSO 163S</t>
  </si>
  <si>
    <t>WIDE JULIET 2277S</t>
  </si>
  <si>
    <t>TIAN SHUN HE 2306S</t>
  </si>
  <si>
    <t>YM WEALTH 175S</t>
  </si>
  <si>
    <t>TS SINGAPORE 2306S</t>
  </si>
  <si>
    <t xml:space="preserve">	YM SUCCESS 173S</t>
  </si>
  <si>
    <t xml:space="preserve">	ITAL UNIVERSO 164S</t>
  </si>
  <si>
    <t>EVER LOADING 0534-057E</t>
  </si>
  <si>
    <t>KOTA MANZANILLO 008E</t>
  </si>
  <si>
    <t>CSCL WINTER 048E</t>
  </si>
  <si>
    <t>WAN HAI A01 	E003</t>
  </si>
  <si>
    <t>KOTA PUSAKA 027E</t>
  </si>
  <si>
    <t>WAN HAI 722 E012</t>
  </si>
  <si>
    <t>WAN HAI A02 E003</t>
  </si>
  <si>
    <t xml:space="preserve">	KOTA CARUM 074E</t>
  </si>
  <si>
    <t>WAN HAI 622 E013</t>
  </si>
  <si>
    <t xml:space="preserve">	WAN HAI 723 E010	</t>
  </si>
  <si>
    <t xml:space="preserve">	WAN HAI 611 E066</t>
  </si>
  <si>
    <t>EVER LOADING 0545-058E</t>
  </si>
  <si>
    <t xml:space="preserve">	KOTA MANZANILLO 009E</t>
  </si>
  <si>
    <t>CSCL WINTER 049E</t>
  </si>
  <si>
    <t>WAN HAI A01 E004</t>
  </si>
  <si>
    <t>KOTA PUSAKA 028E</t>
  </si>
  <si>
    <t>WAN HAI 722 E013</t>
  </si>
  <si>
    <t>WAN HAI A02 E004</t>
  </si>
  <si>
    <t>KOTA CARUM 075E</t>
  </si>
  <si>
    <t>WAN HAI 622 E014</t>
  </si>
  <si>
    <t xml:space="preserve">	EVER LAWFUL 0637-054E</t>
  </si>
  <si>
    <t>EVER LIBRA 0638-070E</t>
  </si>
  <si>
    <t>EVER LEGACY 0639-061E</t>
  </si>
  <si>
    <t xml:space="preserve">  YM IMMENSE 325S</t>
  </si>
  <si>
    <t xml:space="preserve"> YM INCEPTION 184S</t>
  </si>
  <si>
    <t>COSCO SHIPPING SEINE 031W</t>
  </si>
  <si>
    <t xml:space="preserve">EVER LEADER 	1550-066W	</t>
  </si>
  <si>
    <t>YM TRUST 008W</t>
  </si>
  <si>
    <t xml:space="preserve">	CMA CGM RODOLPHE 0AAMRW1MA</t>
  </si>
  <si>
    <t xml:space="preserve"> COSCO SHIPPING RHINE 031W</t>
  </si>
  <si>
    <t xml:space="preserve"> CMA CGM JACQUES JUNIOR 0AAMVW1MA</t>
  </si>
  <si>
    <t xml:space="preserve"> COSCO SHIPPING DANUBE 037W</t>
  </si>
  <si>
    <t xml:space="preserve"> EVER LIFTING 1557-050W</t>
  </si>
  <si>
    <t xml:space="preserve"> CMA CGM NIAGARA 	0AAN3W1MA</t>
  </si>
  <si>
    <t xml:space="preserve"> EVER LIBERAL 1559-055W	</t>
  </si>
  <si>
    <t>VOYAGE NO.</t>
  </si>
  <si>
    <t xml:space="preserve"> Blank sailing</t>
  </si>
  <si>
    <t xml:space="preserve"> YM MOVEMENT 069W</t>
  </si>
  <si>
    <t xml:space="preserve"> WAN HAI 613 060W</t>
  </si>
  <si>
    <t xml:space="preserve"> 	YM MODESTY 064W</t>
  </si>
  <si>
    <t xml:space="preserve"> YM PLUM 180W</t>
  </si>
  <si>
    <t xml:space="preserve"> YM COSMOS 172W</t>
  </si>
  <si>
    <t xml:space="preserve"> YM MODERATION 070W</t>
  </si>
  <si>
    <t xml:space="preserve"> ARGUS 125W</t>
  </si>
  <si>
    <t xml:space="preserve"> 	YM MOVEMENT 070W</t>
  </si>
  <si>
    <t xml:space="preserve"> WAN HAI 613 061W</t>
  </si>
  <si>
    <t xml:space="preserve"> YM MODESTY 065W</t>
  </si>
  <si>
    <t xml:space="preserve"> 	(vessel unknow) To be notified</t>
  </si>
  <si>
    <t xml:space="preserve"> YM MANDATE 085W</t>
  </si>
  <si>
    <t xml:space="preserve"> 	YM MILESTONE 085W</t>
  </si>
  <si>
    <t xml:space="preserve"> YM MOBILITY 072W</t>
  </si>
  <si>
    <t xml:space="preserve"> YM MUTUALITY 098W</t>
  </si>
  <si>
    <t xml:space="preserve"> 	YM MATURITY 089W</t>
  </si>
  <si>
    <t xml:space="preserve"> YM ORCHID 181W</t>
  </si>
  <si>
    <t xml:space="preserve"> YM MASCULINITY 087W</t>
  </si>
  <si>
    <t xml:space="preserve"> YM MANDATE 086W</t>
  </si>
  <si>
    <t xml:space="preserve"> 	YM MILESTONE 086W</t>
  </si>
  <si>
    <t xml:space="preserve"> YM MOBILITY 073W</t>
  </si>
  <si>
    <t xml:space="preserve"> YM MUTUALITY 099W</t>
  </si>
  <si>
    <t xml:space="preserve"> YM MATURITY 090W</t>
  </si>
  <si>
    <t xml:space="preserve"> 	HMM HANUL 010W</t>
  </si>
  <si>
    <t xml:space="preserve"> HMM GAON 009W</t>
  </si>
  <si>
    <t xml:space="preserve"> UMM SALAL 034W</t>
  </si>
  <si>
    <t xml:space="preserve"> HMM RAON 011W</t>
  </si>
  <si>
    <t xml:space="preserve"> ROME EXPRESS 013W</t>
  </si>
  <si>
    <t xml:space="preserve"> YM WELLHEAD 039W</t>
  </si>
  <si>
    <t xml:space="preserve"> 	UMM QARN 026W</t>
  </si>
  <si>
    <t xml:space="preserve"> YM WELLBEING 027W</t>
  </si>
  <si>
    <t xml:space="preserve"> HMM HANUL 011W</t>
  </si>
  <si>
    <t xml:space="preserve"> HMM GAON 010W</t>
  </si>
  <si>
    <t xml:space="preserve"> UMM SALAL 035W</t>
  </si>
  <si>
    <t xml:space="preserve"> YM EXCELLENCE 135W</t>
  </si>
  <si>
    <t xml:space="preserve"> 	SINGAPORE 164W</t>
  </si>
  <si>
    <t xml:space="preserve"> VANCOUVER 025W</t>
  </si>
  <si>
    <t xml:space="preserve"> YM EXPRESS 075W</t>
  </si>
  <si>
    <t xml:space="preserve"> NAVIOS LAPIS 302W</t>
  </si>
  <si>
    <t xml:space="preserve"> OOCL SAVANNAH 442W</t>
  </si>
  <si>
    <t xml:space="preserve"> YM EXCELLENCE 136W</t>
  </si>
  <si>
    <t xml:space="preserve"> SINGAPORE 165W</t>
  </si>
  <si>
    <t xml:space="preserve"> 	VANCOUVER 026W</t>
  </si>
  <si>
    <t xml:space="preserve"> YM EXPRESS 076W</t>
  </si>
  <si>
    <t xml:space="preserve"> 	NAVIOS LAPIS 303W</t>
  </si>
  <si>
    <t xml:space="preserve"> OOCL SAVANNAH 443W</t>
  </si>
  <si>
    <t xml:space="preserve"> ONE COMPETENCE 085W</t>
  </si>
  <si>
    <t xml:space="preserve"> 	CONTI CRYSTAL 132W</t>
  </si>
  <si>
    <t>ONE COMMITMENT 060W</t>
  </si>
  <si>
    <t xml:space="preserve"> ONE CONTRIBUTION 053W</t>
  </si>
  <si>
    <t xml:space="preserve"> MOL CREATION 088W</t>
  </si>
  <si>
    <t xml:space="preserve"> CONTI CONTESSA 114W</t>
  </si>
  <si>
    <t xml:space="preserve"> SEASPAN ADONIS 071W</t>
  </si>
  <si>
    <t xml:space="preserve"> ONE ALTAIR 061W</t>
  </si>
  <si>
    <t xml:space="preserve"> ONE ARCADIA 065W</t>
  </si>
  <si>
    <t xml:space="preserve"> 	ONE COMPETENCE 086W</t>
  </si>
  <si>
    <t>[CNTAO] : QINGDAO, China</t>
  </si>
  <si>
    <t>CVX - CHINA-VIETNAM EXPRESS ( E-Bound )</t>
  </si>
  <si>
    <t>CNTAO</t>
  </si>
  <si>
    <t>ASL HONG KONG 2310E</t>
  </si>
  <si>
    <t>CVX328E</t>
  </si>
  <si>
    <t>CVX329E</t>
  </si>
  <si>
    <t>CVX330E</t>
  </si>
  <si>
    <t>CVX331E</t>
  </si>
  <si>
    <t>CVX332E</t>
  </si>
  <si>
    <t>CVX333E</t>
  </si>
  <si>
    <t>CVX334E</t>
  </si>
  <si>
    <t>CVX335E</t>
  </si>
  <si>
    <t>CVX336E</t>
  </si>
  <si>
    <t>CVX337E</t>
  </si>
  <si>
    <t>CVX338E</t>
  </si>
  <si>
    <t>CVX339E</t>
  </si>
  <si>
    <t>CVX340E</t>
  </si>
  <si>
    <t>CVX341E</t>
  </si>
  <si>
    <t>CVX342E</t>
  </si>
  <si>
    <t>CVX343E</t>
  </si>
  <si>
    <t>CVX344E</t>
  </si>
  <si>
    <t>CVX345E</t>
  </si>
  <si>
    <t>CVX346E</t>
  </si>
  <si>
    <t>CVX347E</t>
  </si>
  <si>
    <t>CVX348E</t>
  </si>
  <si>
    <t>CVX349E</t>
  </si>
  <si>
    <t>CVX350E</t>
  </si>
  <si>
    <t>ASL PEONY 2312E</t>
  </si>
  <si>
    <t xml:space="preserve">	ASL HONG KONG 2311E</t>
  </si>
  <si>
    <t xml:space="preserve"> ASL PEONY 2313E</t>
  </si>
  <si>
    <t xml:space="preserve"> ASL HONG KONG 2312E</t>
  </si>
  <si>
    <t xml:space="preserve"> ASL PEONY 2314E</t>
  </si>
  <si>
    <t xml:space="preserve"> ASL HONG KONG 2313E</t>
  </si>
  <si>
    <t xml:space="preserve"> ASL PEONY 2315E</t>
  </si>
  <si>
    <t xml:space="preserve"> 	ASL HONG KONG 2314E</t>
  </si>
  <si>
    <t xml:space="preserve"> 	ASL PEONY 2316E</t>
  </si>
  <si>
    <t xml:space="preserve"> ASL HONG KONG 2315E</t>
  </si>
  <si>
    <t xml:space="preserve"> 	ASL PEONY 2317E</t>
  </si>
  <si>
    <t xml:space="preserve"> ASL HONG KONG 2316E</t>
  </si>
  <si>
    <t xml:space="preserve"> ASL PEONY 2318E</t>
  </si>
  <si>
    <t xml:space="preserve"> ASL HONG KONG 2317E</t>
  </si>
  <si>
    <t xml:space="preserve"> ASL PEONY 2319E</t>
  </si>
  <si>
    <t xml:space="preserve"> ASL HONG KONG 2318E</t>
  </si>
  <si>
    <t xml:space="preserve"> ASL PEONY 2320E</t>
  </si>
  <si>
    <t xml:space="preserve"> ASL HONG KONG 2319E</t>
  </si>
  <si>
    <t xml:space="preserve"> 	ASL PEONY 2321E</t>
  </si>
  <si>
    <t xml:space="preserve"> 	ASL HONG KONG 2320E</t>
  </si>
  <si>
    <t xml:space="preserve"> ASL PEONY 2322E</t>
  </si>
  <si>
    <t xml:space="preserve"> 	ASL HONG KONG 2321E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</si>
</sst>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;@"/>
    <numFmt numFmtId="165" formatCode="dd/mm"/>
    <numFmt numFmtId="166" formatCode="[$-409]d\-mmm\-yy;@"/>
    <numFmt numFmtId="167" formatCode="d/m;@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0"/>
      <color indexed="63"/>
      <name val="Verdana"/>
      <family val="2"/>
    </font>
    <font>
      <b/>
      <sz val="20"/>
      <color theme="6" tint="-0.249977111117893"/>
      <name val="Arial"/>
      <family val="2"/>
    </font>
    <font>
      <b/>
      <sz val="20"/>
      <color theme="6" tint="-0.249977111117893"/>
      <name val="Tahoma"/>
      <family val="2"/>
    </font>
    <font>
      <b/>
      <sz val="11"/>
      <color theme="6" tint="-0.249977111117893"/>
      <name val="Calibri"/>
      <family val="2"/>
      <scheme val="minor"/>
    </font>
    <font>
      <b/>
      <sz val="11"/>
      <name val="Verdana"/>
      <family val="2"/>
    </font>
    <font>
      <b/>
      <sz val="12"/>
      <name val="Verdana"/>
      <family val="2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B050"/>
      <name val="Times New Roman"/>
      <family val="1"/>
    </font>
    <font>
      <sz val="11"/>
      <name val="Arial"/>
      <family val="2"/>
    </font>
    <font>
      <sz val="12"/>
      <color theme="1"/>
      <name val="Arial"/>
      <family val="2"/>
    </font>
    <font>
      <sz val="8"/>
      <color indexed="63"/>
      <name val="Tahoma"/>
      <family val="2"/>
    </font>
    <font>
      <b/>
      <sz val="13"/>
      <color rgb="FFFF0000"/>
      <name val="Times New Roman"/>
      <family val="1"/>
    </font>
    <font>
      <sz val="12"/>
      <name val="Arial"/>
      <family val="2"/>
    </font>
    <font>
      <b/>
      <sz val="12"/>
      <name val="Tahoma"/>
      <family val="2"/>
    </font>
    <font>
      <b/>
      <i/>
      <u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rgb="FFFF000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Verdana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i/>
      <u/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3"/>
      <color rgb="FFFF0000"/>
      <name val="Times New Roman"/>
      <family val="1"/>
    </font>
    <font>
      <sz val="13"/>
      <color theme="1"/>
      <name val="Arial"/>
      <family val="2"/>
    </font>
    <font>
      <sz val="13"/>
      <color rgb="FF000000"/>
      <name val="Verdana"/>
      <family val="2"/>
    </font>
    <font>
      <b/>
      <sz val="9"/>
      <color rgb="FF7030A0"/>
      <name val="Tahoma"/>
      <family val="2"/>
    </font>
    <font>
      <b/>
      <u/>
      <sz val="12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9"/>
      <name val="Times New Roman"/>
      <family val="1"/>
    </font>
    <font>
      <b/>
      <sz val="9"/>
      <color rgb="FF000000"/>
      <name val="Tahoma"/>
      <family val="2"/>
    </font>
    <font>
      <b/>
      <sz val="10"/>
      <name val="Tahoma"/>
      <family val="2"/>
    </font>
    <font>
      <sz val="13"/>
      <color rgb="FFFF0000"/>
      <name val="Times New Roman"/>
      <family val="1"/>
    </font>
    <font>
      <sz val="22"/>
      <name val="Arial"/>
      <family val="2"/>
    </font>
    <font>
      <b/>
      <i/>
      <u/>
      <sz val="11"/>
      <color rgb="FFFF0000"/>
      <name val="Arial"/>
      <family val="2"/>
    </font>
    <font>
      <sz val="10"/>
      <name val="Tahoma"/>
      <family val="2"/>
    </font>
    <font>
      <b/>
      <i/>
      <sz val="8"/>
      <name val="Times New Roman"/>
      <family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25"/>
      <name val="Arial"/>
      <family val="2"/>
    </font>
    <font>
      <b/>
      <sz val="8"/>
      <name val="Arial"/>
      <family val="2"/>
    </font>
    <font>
      <b/>
      <sz val="15"/>
      <name val=".VnArialH"/>
      <family val="2"/>
    </font>
    <font>
      <b/>
      <sz val="8"/>
      <name val=".VnArialH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u/>
      <sz val="9"/>
      <color theme="10"/>
      <name val="Arial"/>
      <family val="2"/>
    </font>
    <font>
      <b/>
      <sz val="14"/>
      <name val="Tahoma"/>
      <family val="2"/>
    </font>
    <font>
      <b/>
      <sz val="10"/>
      <color indexed="12"/>
      <name val="Tahoma"/>
      <family val="2"/>
    </font>
    <font>
      <i/>
      <sz val="10"/>
      <name val="Tahoma"/>
      <family val="2"/>
    </font>
    <font>
      <b/>
      <sz val="10"/>
      <name val="Calibri"/>
      <family val="2"/>
      <scheme val="minor"/>
    </font>
    <font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Tahoma"/>
      <family val="2"/>
    </font>
    <font>
      <b/>
      <sz val="14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charset val="163"/>
    </font>
  </fonts>
  <fills count="1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164" fontId="1" fillId="0" borderId="0"/>
    <xf numFmtId="164" fontId="5" fillId="0" borderId="0"/>
    <xf numFmtId="164" fontId="5" fillId="0" borderId="0"/>
    <xf numFmtId="164" fontId="5" fillId="0" borderId="0"/>
    <xf numFmtId="164" fontId="1" fillId="0" borderId="0"/>
    <xf numFmtId="164" fontId="1" fillId="0" borderId="0"/>
  </cellStyleXfs>
  <cellXfs count="249">
    <xf numFmtId="0" fontId="0" fillId="0" borderId="0" xfId="0"/>
    <xf numFmtId="0" fontId="4" fillId="0" borderId="0" xfId="0" applyFont="1"/>
    <xf numFmtId="164" fontId="1" fillId="0" borderId="0" xfId="2" applyAlignment="1">
      <alignment horizontal="center"/>
    </xf>
    <xf numFmtId="164" fontId="1" fillId="0" borderId="0" xfId="2"/>
    <xf numFmtId="164" fontId="6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3" applyFont="1" applyAlignment="1">
      <alignment horizontal="center" vertical="center"/>
    </xf>
    <xf numFmtId="164" fontId="8" fillId="0" borderId="0" xfId="3" applyFont="1" applyAlignment="1">
      <alignment vertical="center"/>
    </xf>
    <xf numFmtId="164" fontId="9" fillId="0" borderId="0" xfId="2" applyFont="1"/>
    <xf numFmtId="0" fontId="0" fillId="0" borderId="0" xfId="0" applyAlignment="1">
      <alignment horizontal="center"/>
    </xf>
    <xf numFmtId="164" fontId="11" fillId="2" borderId="2" xfId="3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5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/>
    <xf numFmtId="0" fontId="15" fillId="0" borderId="5" xfId="0" applyFont="1" applyBorder="1"/>
    <xf numFmtId="0" fontId="16" fillId="0" borderId="5" xfId="0" applyFont="1" applyBorder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164" fontId="2" fillId="3" borderId="1" xfId="4" applyFont="1" applyFill="1" applyBorder="1" applyAlignment="1">
      <alignment horizontal="center"/>
    </xf>
    <xf numFmtId="164" fontId="2" fillId="3" borderId="4" xfId="4" applyFont="1" applyFill="1" applyBorder="1" applyAlignment="1">
      <alignment horizontal="center"/>
    </xf>
    <xf numFmtId="164" fontId="18" fillId="0" borderId="2" xfId="4" applyFont="1" applyBorder="1"/>
    <xf numFmtId="16" fontId="19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6" fontId="13" fillId="0" borderId="2" xfId="0" applyNumberFormat="1" applyFont="1" applyBorder="1" applyAlignment="1">
      <alignment horizontal="center" wrapText="1"/>
    </xf>
    <xf numFmtId="0" fontId="12" fillId="0" borderId="0" xfId="0" applyFont="1"/>
    <xf numFmtId="0" fontId="21" fillId="0" borderId="0" xfId="0" applyFont="1" applyAlignment="1">
      <alignment horizontal="center"/>
    </xf>
    <xf numFmtId="0" fontId="24" fillId="0" borderId="0" xfId="0" applyFont="1"/>
    <xf numFmtId="164" fontId="18" fillId="0" borderId="0" xfId="4" applyFont="1"/>
    <xf numFmtId="0" fontId="26" fillId="4" borderId="0" xfId="0" applyFont="1" applyFill="1" applyAlignment="1">
      <alignment horizontal="left" vertical="center"/>
    </xf>
    <xf numFmtId="0" fontId="27" fillId="0" borderId="0" xfId="0" applyFont="1"/>
    <xf numFmtId="164" fontId="2" fillId="0" borderId="0" xfId="4" applyFont="1" applyAlignment="1">
      <alignment horizontal="center"/>
    </xf>
    <xf numFmtId="164" fontId="11" fillId="5" borderId="2" xfId="3" applyFont="1" applyFill="1" applyBorder="1" applyAlignment="1">
      <alignment horizontal="center" vertical="center" wrapText="1"/>
    </xf>
    <xf numFmtId="164" fontId="10" fillId="5" borderId="1" xfId="3" applyFont="1" applyFill="1" applyBorder="1" applyAlignment="1">
      <alignment horizontal="center" wrapText="1"/>
    </xf>
    <xf numFmtId="164" fontId="10" fillId="5" borderId="2" xfId="3" applyFont="1" applyFill="1" applyBorder="1" applyAlignment="1">
      <alignment horizontal="center" vertical="center" wrapText="1"/>
    </xf>
    <xf numFmtId="164" fontId="10" fillId="5" borderId="3" xfId="3" applyFont="1" applyFill="1" applyBorder="1" applyAlignment="1">
      <alignment horizontal="center" vertical="center" wrapText="1"/>
    </xf>
    <xf numFmtId="164" fontId="10" fillId="5" borderId="4" xfId="3" applyFont="1" applyFill="1" applyBorder="1" applyAlignment="1">
      <alignment horizontal="center" vertical="center" wrapText="1"/>
    </xf>
    <xf numFmtId="164" fontId="29" fillId="5" borderId="2" xfId="3" applyFont="1" applyFill="1" applyBorder="1" applyAlignment="1">
      <alignment horizontal="center" vertical="center" wrapText="1"/>
    </xf>
    <xf numFmtId="16" fontId="25" fillId="0" borderId="0" xfId="0" applyNumberFormat="1" applyFont="1" applyAlignment="1">
      <alignment horizontal="left"/>
    </xf>
    <xf numFmtId="0" fontId="13" fillId="0" borderId="2" xfId="0" applyFont="1" applyBorder="1" applyAlignment="1">
      <alignment horizontal="left" wrapText="1"/>
    </xf>
    <xf numFmtId="164" fontId="10" fillId="6" borderId="1" xfId="3" applyFont="1" applyFill="1" applyBorder="1" applyAlignment="1">
      <alignment horizontal="center" wrapText="1"/>
    </xf>
    <xf numFmtId="164" fontId="29" fillId="6" borderId="2" xfId="3" applyFont="1" applyFill="1" applyBorder="1" applyAlignment="1">
      <alignment horizontal="center" vertical="center" wrapText="1"/>
    </xf>
    <xf numFmtId="164" fontId="10" fillId="6" borderId="3" xfId="3" applyFont="1" applyFill="1" applyBorder="1" applyAlignment="1">
      <alignment horizontal="center" vertical="center" wrapText="1"/>
    </xf>
    <xf numFmtId="164" fontId="10" fillId="6" borderId="2" xfId="3" applyFont="1" applyFill="1" applyBorder="1" applyAlignment="1">
      <alignment horizontal="center" vertical="center" wrapText="1"/>
    </xf>
    <xf numFmtId="164" fontId="10" fillId="6" borderId="4" xfId="3" applyFont="1" applyFill="1" applyBorder="1" applyAlignment="1">
      <alignment horizontal="center" vertical="center" wrapText="1"/>
    </xf>
    <xf numFmtId="164" fontId="11" fillId="6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0" fillId="7" borderId="0" xfId="0" applyFont="1" applyFill="1" applyAlignment="1">
      <alignment horizontal="left" vertical="center"/>
    </xf>
    <xf numFmtId="0" fontId="26" fillId="8" borderId="0" xfId="0" applyFont="1" applyFill="1" applyAlignment="1">
      <alignment horizontal="left" vertical="center"/>
    </xf>
    <xf numFmtId="0" fontId="31" fillId="0" borderId="0" xfId="0" applyFont="1"/>
    <xf numFmtId="0" fontId="31" fillId="4" borderId="0" xfId="0" applyFont="1" applyFill="1"/>
    <xf numFmtId="0" fontId="0" fillId="4" borderId="0" xfId="0" applyFill="1"/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164" fontId="2" fillId="9" borderId="1" xfId="4" applyFont="1" applyFill="1" applyBorder="1" applyAlignment="1">
      <alignment horizontal="center"/>
    </xf>
    <xf numFmtId="164" fontId="2" fillId="9" borderId="4" xfId="4" applyFont="1" applyFill="1" applyBorder="1" applyAlignment="1">
      <alignment horizontal="center"/>
    </xf>
    <xf numFmtId="164" fontId="5" fillId="0" borderId="2" xfId="4" applyBorder="1"/>
    <xf numFmtId="164" fontId="28" fillId="0" borderId="2" xfId="4" applyFont="1" applyBorder="1"/>
    <xf numFmtId="164" fontId="5" fillId="0" borderId="2" xfId="4" quotePrefix="1" applyBorder="1" applyAlignment="1">
      <alignment horizontal="right"/>
    </xf>
    <xf numFmtId="0" fontId="36" fillId="0" borderId="2" xfId="0" applyFont="1" applyBorder="1"/>
    <xf numFmtId="164" fontId="0" fillId="0" borderId="2" xfId="4" applyFont="1" applyBorder="1"/>
    <xf numFmtId="164" fontId="0" fillId="0" borderId="2" xfId="4" quotePrefix="1" applyFont="1" applyBorder="1" applyAlignment="1">
      <alignment horizontal="right"/>
    </xf>
    <xf numFmtId="0" fontId="37" fillId="10" borderId="2" xfId="0" applyFont="1" applyFill="1" applyBorder="1"/>
    <xf numFmtId="0" fontId="34" fillId="0" borderId="2" xfId="0" applyFont="1" applyBorder="1"/>
    <xf numFmtId="0" fontId="37" fillId="0" borderId="2" xfId="0" applyFont="1" applyBorder="1"/>
    <xf numFmtId="0" fontId="5" fillId="0" borderId="2" xfId="0" applyFont="1" applyBorder="1"/>
    <xf numFmtId="0" fontId="16" fillId="0" borderId="0" xfId="0" applyFont="1" applyAlignment="1">
      <alignment horizontal="center" vertical="center"/>
    </xf>
    <xf numFmtId="0" fontId="0" fillId="0" borderId="2" xfId="0" quotePrefix="1" applyBorder="1"/>
    <xf numFmtId="0" fontId="0" fillId="0" borderId="4" xfId="0" applyBorder="1"/>
    <xf numFmtId="16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0" fillId="0" borderId="2" xfId="0" applyBorder="1"/>
    <xf numFmtId="0" fontId="14" fillId="0" borderId="0" xfId="0" applyFont="1"/>
    <xf numFmtId="0" fontId="39" fillId="0" borderId="0" xfId="0" applyFont="1"/>
    <xf numFmtId="0" fontId="34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16" fillId="0" borderId="0" xfId="0" applyFont="1"/>
    <xf numFmtId="0" fontId="45" fillId="0" borderId="0" xfId="0" applyFont="1"/>
    <xf numFmtId="0" fontId="37" fillId="10" borderId="0" xfId="0" applyFont="1" applyFill="1"/>
    <xf numFmtId="0" fontId="5" fillId="0" borderId="0" xfId="0" applyFont="1"/>
    <xf numFmtId="0" fontId="34" fillId="0" borderId="0" xfId="0" applyFont="1"/>
    <xf numFmtId="0" fontId="18" fillId="11" borderId="12" xfId="0" applyFont="1" applyFill="1" applyBorder="1"/>
    <xf numFmtId="0" fontId="0" fillId="11" borderId="12" xfId="0" applyFill="1" applyBorder="1"/>
    <xf numFmtId="0" fontId="0" fillId="11" borderId="4" xfId="0" applyFill="1" applyBorder="1"/>
    <xf numFmtId="0" fontId="0" fillId="0" borderId="12" xfId="0" applyBorder="1"/>
    <xf numFmtId="0" fontId="5" fillId="0" borderId="4" xfId="0" applyFont="1" applyBorder="1"/>
    <xf numFmtId="0" fontId="46" fillId="0" borderId="12" xfId="0" applyFont="1" applyBorder="1"/>
    <xf numFmtId="0" fontId="46" fillId="0" borderId="4" xfId="0" applyFont="1" applyBorder="1"/>
    <xf numFmtId="0" fontId="0" fillId="12" borderId="12" xfId="0" applyFill="1" applyBorder="1"/>
    <xf numFmtId="0" fontId="46" fillId="12" borderId="12" xfId="0" applyFont="1" applyFill="1" applyBorder="1"/>
    <xf numFmtId="0" fontId="46" fillId="12" borderId="4" xfId="0" applyFont="1" applyFill="1" applyBorder="1"/>
    <xf numFmtId="0" fontId="18" fillId="0" borderId="12" xfId="0" applyFont="1" applyBorder="1"/>
    <xf numFmtId="0" fontId="46" fillId="13" borderId="12" xfId="0" applyFont="1" applyFill="1" applyBorder="1"/>
    <xf numFmtId="0" fontId="46" fillId="13" borderId="4" xfId="0" applyFont="1" applyFill="1" applyBorder="1"/>
    <xf numFmtId="0" fontId="46" fillId="13" borderId="10" xfId="0" applyFont="1" applyFill="1" applyBorder="1"/>
    <xf numFmtId="0" fontId="46" fillId="13" borderId="1" xfId="0" applyFont="1" applyFill="1" applyBorder="1"/>
    <xf numFmtId="0" fontId="49" fillId="11" borderId="11" xfId="0" applyFont="1" applyFill="1" applyBorder="1" applyAlignment="1">
      <alignment horizontal="center" vertical="center" wrapText="1"/>
    </xf>
    <xf numFmtId="0" fontId="18" fillId="0" borderId="0" xfId="0" applyFont="1"/>
    <xf numFmtId="0" fontId="50" fillId="0" borderId="0" xfId="0" applyFont="1"/>
    <xf numFmtId="0" fontId="4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47" fillId="0" borderId="0" xfId="0" applyFont="1"/>
    <xf numFmtId="0" fontId="45" fillId="0" borderId="0" xfId="0" quotePrefix="1" applyFont="1" applyAlignment="1">
      <alignment horizontal="center"/>
    </xf>
    <xf numFmtId="0" fontId="54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4" fillId="14" borderId="1" xfId="0" applyFont="1" applyFill="1" applyBorder="1" applyAlignment="1">
      <alignment horizontal="center" vertical="center"/>
    </xf>
    <xf numFmtId="0" fontId="34" fillId="14" borderId="2" xfId="0" applyFont="1" applyFill="1" applyBorder="1"/>
    <xf numFmtId="0" fontId="34" fillId="14" borderId="4" xfId="0" applyFont="1" applyFill="1" applyBorder="1" applyAlignment="1">
      <alignment horizontal="center" vertical="center"/>
    </xf>
    <xf numFmtId="0" fontId="48" fillId="0" borderId="0" xfId="0" applyFont="1"/>
    <xf numFmtId="0" fontId="56" fillId="0" borderId="0" xfId="0" applyFont="1"/>
    <xf numFmtId="0" fontId="45" fillId="10" borderId="11" xfId="0" applyFont="1" applyFill="1" applyBorder="1"/>
    <xf numFmtId="0" fontId="58" fillId="4" borderId="0" xfId="0" applyFont="1" applyFill="1"/>
    <xf numFmtId="49" fontId="59" fillId="4" borderId="0" xfId="0" applyNumberFormat="1" applyFont="1" applyFill="1"/>
    <xf numFmtId="0" fontId="60" fillId="4" borderId="0" xfId="0" applyFont="1" applyFill="1"/>
    <xf numFmtId="49" fontId="61" fillId="4" borderId="0" xfId="0" applyNumberFormat="1" applyFont="1" applyFill="1"/>
    <xf numFmtId="49" fontId="62" fillId="4" borderId="0" xfId="0" applyNumberFormat="1" applyFont="1" applyFill="1"/>
    <xf numFmtId="49" fontId="63" fillId="4" borderId="0" xfId="0" applyNumberFormat="1" applyFont="1" applyFill="1" applyAlignment="1">
      <alignment horizontal="left"/>
    </xf>
    <xf numFmtId="49" fontId="64" fillId="4" borderId="0" xfId="0" applyNumberFormat="1" applyFont="1" applyFill="1" applyAlignment="1">
      <alignment horizontal="left"/>
    </xf>
    <xf numFmtId="49" fontId="62" fillId="4" borderId="0" xfId="0" applyNumberFormat="1" applyFont="1" applyFill="1" applyAlignment="1">
      <alignment horizontal="left"/>
    </xf>
    <xf numFmtId="0" fontId="0" fillId="8" borderId="0" xfId="0" applyFill="1"/>
    <xf numFmtId="49" fontId="66" fillId="8" borderId="0" xfId="0" applyNumberFormat="1" applyFont="1" applyFill="1" applyAlignment="1">
      <alignment horizontal="left" vertical="center"/>
    </xf>
    <xf numFmtId="49" fontId="67" fillId="8" borderId="0" xfId="0" applyNumberFormat="1" applyFont="1" applyFill="1" applyAlignment="1">
      <alignment horizontal="left" vertical="center"/>
    </xf>
    <xf numFmtId="0" fontId="66" fillId="8" borderId="0" xfId="0" applyFont="1" applyFill="1" applyAlignment="1">
      <alignment horizontal="left" vertical="center"/>
    </xf>
    <xf numFmtId="0" fontId="67" fillId="8" borderId="0" xfId="0" applyFont="1" applyFill="1" applyAlignment="1">
      <alignment horizontal="left" vertical="center"/>
    </xf>
    <xf numFmtId="0" fontId="66" fillId="8" borderId="0" xfId="0" applyFont="1" applyFill="1" applyAlignment="1">
      <alignment horizontal="left"/>
    </xf>
    <xf numFmtId="0" fontId="67" fillId="8" borderId="0" xfId="0" applyFont="1" applyFill="1"/>
    <xf numFmtId="49" fontId="34" fillId="4" borderId="6" xfId="0" applyNumberFormat="1" applyFont="1" applyFill="1" applyBorder="1" applyAlignment="1">
      <alignment horizontal="center"/>
    </xf>
    <xf numFmtId="165" fontId="34" fillId="4" borderId="7" xfId="0" quotePrefix="1" applyNumberFormat="1" applyFont="1" applyFill="1" applyBorder="1" applyAlignment="1">
      <alignment horizontal="center"/>
    </xf>
    <xf numFmtId="165" fontId="34" fillId="4" borderId="7" xfId="0" applyNumberFormat="1" applyFont="1" applyFill="1" applyBorder="1" applyAlignment="1">
      <alignment horizontal="center"/>
    </xf>
    <xf numFmtId="165" fontId="34" fillId="4" borderId="8" xfId="0" applyNumberFormat="1" applyFont="1" applyFill="1" applyBorder="1" applyAlignment="1">
      <alignment horizontal="center"/>
    </xf>
    <xf numFmtId="0" fontId="59" fillId="4" borderId="0" xfId="0" applyFont="1" applyFill="1"/>
    <xf numFmtId="49" fontId="34" fillId="4" borderId="13" xfId="0" applyNumberFormat="1" applyFont="1" applyFill="1" applyBorder="1" applyAlignment="1">
      <alignment horizontal="center"/>
    </xf>
    <xf numFmtId="165" fontId="34" fillId="4" borderId="2" xfId="0" quotePrefix="1" applyNumberFormat="1" applyFont="1" applyFill="1" applyBorder="1" applyAlignment="1">
      <alignment horizontal="center"/>
    </xf>
    <xf numFmtId="165" fontId="34" fillId="4" borderId="2" xfId="0" applyNumberFormat="1" applyFont="1" applyFill="1" applyBorder="1" applyAlignment="1">
      <alignment horizontal="center"/>
    </xf>
    <xf numFmtId="165" fontId="34" fillId="4" borderId="14" xfId="0" applyNumberFormat="1" applyFont="1" applyFill="1" applyBorder="1" applyAlignment="1">
      <alignment horizontal="center"/>
    </xf>
    <xf numFmtId="165" fontId="18" fillId="8" borderId="2" xfId="0" applyNumberFormat="1" applyFont="1" applyFill="1" applyBorder="1" applyAlignment="1">
      <alignment horizontal="center" vertical="center"/>
    </xf>
    <xf numFmtId="0" fontId="68" fillId="4" borderId="2" xfId="0" applyFont="1" applyFill="1" applyBorder="1" applyAlignment="1">
      <alignment horizontal="center" wrapText="1"/>
    </xf>
    <xf numFmtId="165" fontId="18" fillId="4" borderId="2" xfId="0" applyNumberFormat="1" applyFont="1" applyFill="1" applyBorder="1" applyAlignment="1">
      <alignment horizontal="center"/>
    </xf>
    <xf numFmtId="165" fontId="18" fillId="4" borderId="14" xfId="0" applyNumberFormat="1" applyFont="1" applyFill="1" applyBorder="1" applyAlignment="1">
      <alignment horizontal="center"/>
    </xf>
    <xf numFmtId="0" fontId="18" fillId="4" borderId="0" xfId="0" applyFont="1" applyFill="1"/>
    <xf numFmtId="165" fontId="18" fillId="8" borderId="0" xfId="0" applyNumberFormat="1" applyFont="1" applyFill="1" applyAlignment="1">
      <alignment horizontal="center" vertical="center"/>
    </xf>
    <xf numFmtId="0" fontId="68" fillId="4" borderId="0" xfId="0" applyFont="1" applyFill="1" applyAlignment="1">
      <alignment horizontal="center" wrapText="1"/>
    </xf>
    <xf numFmtId="165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69" fillId="0" borderId="0" xfId="1" applyFont="1"/>
    <xf numFmtId="0" fontId="67" fillId="8" borderId="0" xfId="0" applyFont="1" applyFill="1" applyAlignment="1">
      <alignment horizontal="center" vertical="center"/>
    </xf>
    <xf numFmtId="0" fontId="66" fillId="8" borderId="0" xfId="0" applyFont="1" applyFill="1" applyAlignment="1">
      <alignment horizontal="center" vertical="center"/>
    </xf>
    <xf numFmtId="0" fontId="66" fillId="8" borderId="0" xfId="0" applyFont="1" applyFill="1"/>
    <xf numFmtId="0" fontId="60" fillId="4" borderId="0" xfId="0" applyFont="1" applyFill="1" applyAlignment="1">
      <alignment vertical="center"/>
    </xf>
    <xf numFmtId="0" fontId="2" fillId="8" borderId="0" xfId="0" applyFont="1" applyFill="1"/>
    <xf numFmtId="0" fontId="70" fillId="4" borderId="0" xfId="0" applyFont="1" applyFill="1"/>
    <xf numFmtId="0" fontId="57" fillId="4" borderId="0" xfId="0" applyFont="1" applyFill="1"/>
    <xf numFmtId="0" fontId="53" fillId="4" borderId="0" xfId="0" applyFont="1" applyFill="1" applyAlignment="1">
      <alignment horizontal="center"/>
    </xf>
    <xf numFmtId="0" fontId="57" fillId="4" borderId="0" xfId="0" applyFont="1" applyFill="1" applyAlignment="1">
      <alignment horizontal="center"/>
    </xf>
    <xf numFmtId="0" fontId="71" fillId="4" borderId="0" xfId="0" applyFont="1" applyFill="1"/>
    <xf numFmtId="14" fontId="72" fillId="4" borderId="0" xfId="0" applyNumberFormat="1" applyFont="1" applyFill="1" applyAlignment="1">
      <alignment horizontal="right"/>
    </xf>
    <xf numFmtId="166" fontId="72" fillId="4" borderId="0" xfId="0" applyNumberFormat="1" applyFont="1" applyFill="1" applyAlignment="1">
      <alignment horizontal="left"/>
    </xf>
    <xf numFmtId="0" fontId="73" fillId="15" borderId="2" xfId="0" applyFont="1" applyFill="1" applyBorder="1" applyAlignment="1">
      <alignment horizontal="center" vertical="center"/>
    </xf>
    <xf numFmtId="164" fontId="74" fillId="4" borderId="0" xfId="0" applyNumberFormat="1" applyFont="1" applyFill="1" applyAlignment="1">
      <alignment horizontal="center" vertical="center" wrapText="1"/>
    </xf>
    <xf numFmtId="0" fontId="75" fillId="4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165" fontId="73" fillId="0" borderId="2" xfId="0" applyNumberFormat="1" applyFont="1" applyBorder="1" applyAlignment="1">
      <alignment horizontal="center" vertical="center"/>
    </xf>
    <xf numFmtId="0" fontId="73" fillId="4" borderId="0" xfId="0" applyFont="1" applyFill="1" applyAlignment="1">
      <alignment horizontal="center" vertical="center"/>
    </xf>
    <xf numFmtId="0" fontId="76" fillId="4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165" fontId="73" fillId="0" borderId="0" xfId="0" applyNumberFormat="1" applyFont="1" applyAlignment="1">
      <alignment horizontal="center" vertical="center"/>
    </xf>
    <xf numFmtId="0" fontId="72" fillId="4" borderId="0" xfId="0" applyFont="1" applyFill="1" applyAlignment="1">
      <alignment horizontal="left" vertical="center"/>
    </xf>
    <xf numFmtId="0" fontId="7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6" fillId="4" borderId="0" xfId="0" applyFont="1" applyFill="1"/>
    <xf numFmtId="165" fontId="77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49" fontId="67" fillId="8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8" fillId="4" borderId="0" xfId="0" applyFont="1" applyFill="1"/>
    <xf numFmtId="0" fontId="76" fillId="4" borderId="0" xfId="0" applyFont="1" applyFill="1"/>
    <xf numFmtId="0" fontId="73" fillId="4" borderId="0" xfId="0" applyFont="1" applyFill="1" applyAlignment="1">
      <alignment horizontal="center"/>
    </xf>
    <xf numFmtId="0" fontId="79" fillId="4" borderId="0" xfId="0" applyFont="1" applyFill="1"/>
    <xf numFmtId="14" fontId="80" fillId="4" borderId="0" xfId="0" applyNumberFormat="1" applyFont="1" applyFill="1" applyAlignment="1">
      <alignment horizontal="right"/>
    </xf>
    <xf numFmtId="0" fontId="81" fillId="15" borderId="2" xfId="0" applyFont="1" applyFill="1" applyBorder="1" applyAlignment="1">
      <alignment horizontal="left" vertical="center" wrapText="1"/>
    </xf>
    <xf numFmtId="0" fontId="81" fillId="15" borderId="2" xfId="0" applyFont="1" applyFill="1" applyBorder="1" applyAlignment="1">
      <alignment horizontal="center" vertical="center" wrapText="1"/>
    </xf>
    <xf numFmtId="0" fontId="81" fillId="15" borderId="2" xfId="0" applyFont="1" applyFill="1" applyBorder="1" applyAlignment="1">
      <alignment horizontal="center" vertical="center"/>
    </xf>
    <xf numFmtId="165" fontId="49" fillId="10" borderId="2" xfId="0" applyNumberFormat="1" applyFont="1" applyFill="1" applyBorder="1" applyAlignment="1">
      <alignment horizontal="center" vertical="center"/>
    </xf>
    <xf numFmtId="165" fontId="49" fillId="4" borderId="3" xfId="0" applyNumberFormat="1" applyFont="1" applyFill="1" applyBorder="1" applyAlignment="1">
      <alignment horizontal="center" vertical="center"/>
    </xf>
    <xf numFmtId="165" fontId="49" fillId="4" borderId="2" xfId="0" applyNumberFormat="1" applyFont="1" applyFill="1" applyBorder="1" applyAlignment="1">
      <alignment horizontal="center" vertical="center"/>
    </xf>
    <xf numFmtId="0" fontId="76" fillId="4" borderId="0" xfId="0" applyFont="1" applyFill="1" applyAlignment="1">
      <alignment horizontal="left" vertical="center"/>
    </xf>
    <xf numFmtId="164" fontId="76" fillId="4" borderId="0" xfId="0" applyNumberFormat="1" applyFont="1" applyFill="1" applyAlignment="1">
      <alignment horizontal="center" vertical="center"/>
    </xf>
    <xf numFmtId="16" fontId="4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34" fillId="4" borderId="2" xfId="0" applyNumberFormat="1" applyFont="1" applyFill="1" applyBorder="1" applyAlignment="1">
      <alignment horizontal="center" vertical="center"/>
    </xf>
    <xf numFmtId="165" fontId="34" fillId="4" borderId="2" xfId="0" quotePrefix="1" applyNumberFormat="1" applyFont="1" applyFill="1" applyBorder="1" applyAlignment="1">
      <alignment horizontal="center" vertical="center"/>
    </xf>
    <xf numFmtId="165" fontId="34" fillId="4" borderId="2" xfId="0" applyNumberFormat="1" applyFont="1" applyFill="1" applyBorder="1" applyAlignment="1">
      <alignment horizontal="center" vertical="center"/>
    </xf>
    <xf numFmtId="165" fontId="34" fillId="4" borderId="3" xfId="0" quotePrefix="1" applyNumberFormat="1" applyFont="1" applyFill="1" applyBorder="1" applyAlignment="1">
      <alignment horizontal="center" vertical="center"/>
    </xf>
    <xf numFmtId="165" fontId="34" fillId="4" borderId="1" xfId="0" applyNumberFormat="1" applyFont="1" applyFill="1" applyBorder="1" applyAlignment="1">
      <alignment horizontal="center" vertical="center"/>
    </xf>
    <xf numFmtId="0" fontId="40" fillId="4" borderId="0" xfId="0" applyFont="1" applyFill="1" applyAlignment="1">
      <alignment horizontal="left" vertical="center"/>
    </xf>
    <xf numFmtId="0" fontId="41" fillId="0" borderId="0" xfId="0" applyFont="1" applyAlignment="1">
      <alignment horizontal="center" vertical="center"/>
    </xf>
    <xf numFmtId="16" fontId="40" fillId="0" borderId="0" xfId="0" applyNumberFormat="1" applyFont="1" applyAlignment="1">
      <alignment horizontal="center" vertical="center" wrapText="1"/>
    </xf>
    <xf numFmtId="49" fontId="82" fillId="4" borderId="3" xfId="0" applyNumberFormat="1" applyFont="1" applyFill="1" applyBorder="1" applyAlignment="1">
      <alignment horizontal="center"/>
    </xf>
    <xf numFmtId="164" fontId="82" fillId="4" borderId="2" xfId="0" quotePrefix="1" applyNumberFormat="1" applyFont="1" applyFill="1" applyBorder="1" applyAlignment="1">
      <alignment horizontal="center"/>
    </xf>
    <xf numFmtId="167" fontId="82" fillId="4" borderId="2" xfId="0" applyNumberFormat="1" applyFont="1" applyFill="1" applyBorder="1" applyAlignment="1">
      <alignment horizontal="center"/>
    </xf>
    <xf numFmtId="165" fontId="82" fillId="4" borderId="3" xfId="0" quotePrefix="1" applyNumberFormat="1" applyFont="1" applyFill="1" applyBorder="1" applyAlignment="1">
      <alignment horizontal="center"/>
    </xf>
    <xf numFmtId="165" fontId="82" fillId="4" borderId="1" xfId="0" applyNumberFormat="1" applyFont="1" applyFill="1" applyBorder="1" applyAlignment="1">
      <alignment horizontal="center"/>
    </xf>
    <xf numFmtId="49" fontId="82" fillId="4" borderId="9" xfId="0" applyNumberFormat="1" applyFont="1" applyFill="1" applyBorder="1" applyAlignment="1">
      <alignment horizontal="center"/>
    </xf>
    <xf numFmtId="164" fontId="82" fillId="4" borderId="1" xfId="0" quotePrefix="1" applyNumberFormat="1" applyFont="1" applyFill="1" applyBorder="1" applyAlignment="1">
      <alignment horizontal="center"/>
    </xf>
    <xf numFmtId="165" fontId="82" fillId="4" borderId="2" xfId="0" quotePrefix="1" applyNumberFormat="1" applyFont="1" applyFill="1" applyBorder="1" applyAlignment="1">
      <alignment horizontal="center"/>
    </xf>
    <xf numFmtId="165" fontId="82" fillId="4" borderId="2" xfId="0" applyNumberFormat="1" applyFont="1" applyFill="1" applyBorder="1" applyAlignment="1">
      <alignment horizontal="center"/>
    </xf>
    <xf numFmtId="165" fontId="49" fillId="4" borderId="0" xfId="0" applyNumberFormat="1" applyFont="1" applyFill="1" applyAlignment="1">
      <alignment horizontal="center" vertical="center"/>
    </xf>
    <xf numFmtId="0" fontId="37" fillId="0" borderId="0" xfId="0" applyFont="1"/>
    <xf numFmtId="49" fontId="65" fillId="8" borderId="0" xfId="0" applyNumberFormat="1" applyFont="1" applyFill="1" applyAlignment="1">
      <alignment vertical="center"/>
    </xf>
    <xf numFmtId="49" fontId="67" fillId="8" borderId="0" xfId="0" applyNumberFormat="1" applyFont="1" applyFill="1" applyAlignment="1">
      <alignment vertical="center"/>
    </xf>
    <xf numFmtId="0" fontId="67" fillId="8" borderId="0" xfId="0" applyFont="1" applyFill="1" applyAlignment="1">
      <alignment vertical="center"/>
    </xf>
    <xf numFmtId="0" fontId="35" fillId="0" borderId="0" xfId="0" applyFont="1" applyAlignment="1">
      <alignment horizontal="center" wrapText="1"/>
    </xf>
    <xf numFmtId="16" fontId="35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16" fontId="35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10" fillId="5" borderId="1" xfId="3" applyFont="1" applyFill="1" applyBorder="1" applyAlignment="1">
      <alignment horizontal="center" vertical="center" wrapText="1"/>
    </xf>
    <xf numFmtId="164" fontId="10" fillId="5" borderId="4" xfId="3" applyFont="1" applyFill="1" applyBorder="1" applyAlignment="1">
      <alignment horizontal="center" vertical="center" wrapText="1"/>
    </xf>
    <xf numFmtId="49" fontId="65" fillId="8" borderId="0" xfId="0" applyNumberFormat="1" applyFont="1" applyFill="1" applyAlignment="1">
      <alignment horizontal="left" vertical="center"/>
    </xf>
    <xf numFmtId="164" fontId="10" fillId="6" borderId="1" xfId="3" applyFont="1" applyFill="1" applyBorder="1" applyAlignment="1">
      <alignment horizontal="center" vertical="center" wrapText="1"/>
    </xf>
    <xf numFmtId="164" fontId="10" fillId="6" borderId="4" xfId="3" applyFont="1" applyFill="1" applyBorder="1" applyAlignment="1">
      <alignment horizontal="center" vertical="center" wrapText="1"/>
    </xf>
    <xf numFmtId="165" fontId="34" fillId="4" borderId="1" xfId="0" applyNumberFormat="1" applyFont="1" applyFill="1" applyBorder="1" applyAlignment="1">
      <alignment horizontal="center" vertical="center"/>
    </xf>
    <xf numFmtId="165" fontId="34" fillId="4" borderId="4" xfId="0" applyNumberFormat="1" applyFont="1" applyFill="1" applyBorder="1" applyAlignment="1">
      <alignment horizontal="center" vertical="center"/>
    </xf>
    <xf numFmtId="165" fontId="82" fillId="4" borderId="1" xfId="0" quotePrefix="1" applyNumberFormat="1" applyFont="1" applyFill="1" applyBorder="1" applyAlignment="1">
      <alignment horizontal="center" vertical="center"/>
    </xf>
    <xf numFmtId="165" fontId="82" fillId="4" borderId="4" xfId="0" quotePrefix="1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73" fillId="4" borderId="1" xfId="0" applyFont="1" applyFill="1" applyBorder="1" applyAlignment="1">
      <alignment horizontal="center" vertical="center" wrapText="1"/>
    </xf>
    <xf numFmtId="0" fontId="73" fillId="4" borderId="4" xfId="0" applyFont="1" applyFill="1" applyBorder="1" applyAlignment="1">
      <alignment horizontal="center" vertical="center" wrapText="1"/>
    </xf>
    <xf numFmtId="165" fontId="73" fillId="4" borderId="1" xfId="0" applyNumberFormat="1" applyFont="1" applyFill="1" applyBorder="1" applyAlignment="1">
      <alignment horizontal="center" vertical="center" wrapText="1"/>
    </xf>
    <xf numFmtId="165" fontId="73" fillId="4" borderId="4" xfId="0" applyNumberFormat="1" applyFont="1" applyFill="1" applyBorder="1" applyAlignment="1">
      <alignment horizontal="center" vertical="center" wrapText="1"/>
    </xf>
    <xf numFmtId="0" fontId="73" fillId="15" borderId="2" xfId="0" applyFont="1" applyFill="1" applyBorder="1" applyAlignment="1">
      <alignment horizontal="center" vertical="center"/>
    </xf>
  </cellXfs>
  <cellStyles count="8">
    <cellStyle name="Hyperlink" xfId="1" builtinId="8"/>
    <cellStyle name="Normal" xfId="0" builtinId="0"/>
    <cellStyle name="Normal - Style1" xfId="3" xr:uid="{E539ADC7-3972-4EA7-A637-35E1F7D796C0}"/>
    <cellStyle name="Normal 2 2" xfId="2" xr:uid="{E15CAC5F-A6D6-4864-B29F-978439365301}"/>
    <cellStyle name="Normal 28" xfId="4" xr:uid="{F4B756AF-A8A7-4E8D-B725-89DE0F51BBD1}"/>
    <cellStyle name="Normal 4" xfId="6" xr:uid="{0B28D0A9-38F7-4716-9ADB-A49E592C0C8C}"/>
    <cellStyle name="Normal 4 10 10 2 2" xfId="7" xr:uid="{37C04249-F356-4065-A063-E1009A642029}"/>
    <cellStyle name="Normal 61" xfId="5" xr:uid="{8F3637B8-D86F-43CF-98B5-09F757CB3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2.emf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923925</xdr:colOff>
      <xdr:row>2</xdr:row>
      <xdr:rowOff>9525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C88E69F-3FCD-4E5B-883D-DA745D65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38290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525199</xdr:colOff>
      <xdr:row>1</xdr:row>
      <xdr:rowOff>96741</xdr:rowOff>
    </xdr:from>
    <xdr:to>
      <xdr:col>8</xdr:col>
      <xdr:colOff>271407</xdr:colOff>
      <xdr:row>4</xdr:row>
      <xdr:rowOff>138582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5F2D21B-F956-4B52-9C34-BA22DC6C3F27}"/>
            </a:ext>
          </a:extLst>
        </xdr:cNvPr>
        <xdr:cNvSpPr txBox="1">
          <a:spLocks noChangeArrowheads="1"/>
        </xdr:cNvSpPr>
      </xdr:nvSpPr>
      <xdr:spPr bwMode="auto">
        <a:xfrm>
          <a:off x="3449374" y="334866"/>
          <a:ext cx="4403933" cy="60381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TRANSHIPMENT SCHEDULE</a:t>
          </a:r>
        </a:p>
        <a:p>
          <a:pPr algn="ctr" rtl="0">
            <a:lnSpc>
              <a:spcPts val="8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 CONTAINERS EX HAI PHONG CITY TO  SOUTH AMERICA </a:t>
          </a: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(SA3 SERVICE)</a:t>
          </a:r>
        </a:p>
        <a:p>
          <a:pPr algn="ctr" rtl="0">
            <a:lnSpc>
              <a:spcPts val="7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1905</xdr:rowOff>
    </xdr:from>
    <xdr:to>
      <xdr:col>2</xdr:col>
      <xdr:colOff>546600</xdr:colOff>
      <xdr:row>6</xdr:row>
      <xdr:rowOff>38145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D1BFFB57-0874-4247-BCFF-8BABDE49E86B}"/>
            </a:ext>
          </a:extLst>
        </xdr:cNvPr>
        <xdr:cNvSpPr txBox="1">
          <a:spLocks noChangeArrowheads="1"/>
        </xdr:cNvSpPr>
      </xdr:nvSpPr>
      <xdr:spPr bwMode="auto">
        <a:xfrm>
          <a:off x="0" y="640080"/>
          <a:ext cx="2794500" cy="788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Room 603, DG TOWER 15 TRAN PHU, NGO QUYEN, HAI PHONG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84-31-3550283/4/5   Fax: 84-31-3550286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15" name="Picture 4" descr="LOGO.jpg">
          <a:extLst>
            <a:ext uri="{FF2B5EF4-FFF2-40B4-BE49-F238E27FC236}">
              <a16:creationId xmlns:a16="http://schemas.microsoft.com/office/drawing/2014/main" id="{2AEB597F-C74C-4F34-BBA0-85428DABF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2886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512444</xdr:colOff>
      <xdr:row>0</xdr:row>
      <xdr:rowOff>38100</xdr:rowOff>
    </xdr:from>
    <xdr:to>
      <xdr:col>9</xdr:col>
      <xdr:colOff>3777</xdr:colOff>
      <xdr:row>5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CFB472D-799E-4141-8023-2C5DF51BB049}"/>
            </a:ext>
          </a:extLst>
        </xdr:cNvPr>
        <xdr:cNvSpPr txBox="1">
          <a:spLocks noChangeArrowheads="1"/>
        </xdr:cNvSpPr>
      </xdr:nvSpPr>
      <xdr:spPr bwMode="auto">
        <a:xfrm>
          <a:off x="3903344" y="38100"/>
          <a:ext cx="5244433" cy="10668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 SOUTH AMERICA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(SA6 SERVICE)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1" baseline="0">
              <a:effectLst/>
              <a:latin typeface="+mn-lt"/>
              <a:ea typeface="+mn-ea"/>
              <a:cs typeface="+mn-cs"/>
            </a:rPr>
            <a:t>MEXICO - COLOMBIA - PERU - CHILE</a:t>
          </a:r>
          <a:endParaRPr lang="en-US" sz="1400">
            <a:effectLst/>
          </a:endParaRPr>
        </a:p>
        <a:p>
          <a:pPr algn="ctr" rtl="0">
            <a:defRPr sz="1000"/>
          </a:pPr>
          <a:endParaRPr lang="en-US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537036</xdr:colOff>
      <xdr:row>6</xdr:row>
      <xdr:rowOff>38100</xdr:rowOff>
    </xdr:to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53D0A738-FE3B-4FF5-A829-E3DCCCB7901C}"/>
            </a:ext>
          </a:extLst>
        </xdr:cNvPr>
        <xdr:cNvSpPr txBox="1">
          <a:spLocks noChangeArrowheads="1"/>
        </xdr:cNvSpPr>
      </xdr:nvSpPr>
      <xdr:spPr bwMode="auto">
        <a:xfrm>
          <a:off x="0" y="628650"/>
          <a:ext cx="3280236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Room 603, DG TOWER 15 TRAN PHU, NGO QUYEN, HAI PHONG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84-225-3550283/4/5   Fax: 84-225-3550286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D8079631-5D02-41EF-8FCB-803384776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3352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512444</xdr:colOff>
      <xdr:row>0</xdr:row>
      <xdr:rowOff>38100</xdr:rowOff>
    </xdr:from>
    <xdr:to>
      <xdr:col>8</xdr:col>
      <xdr:colOff>3777</xdr:colOff>
      <xdr:row>5</xdr:row>
      <xdr:rowOff>161925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0ECDD02-1745-467C-AFF1-CEB4AE9833CF}"/>
            </a:ext>
          </a:extLst>
        </xdr:cNvPr>
        <xdr:cNvSpPr txBox="1">
          <a:spLocks noChangeArrowheads="1"/>
        </xdr:cNvSpPr>
      </xdr:nvSpPr>
      <xdr:spPr bwMode="auto">
        <a:xfrm>
          <a:off x="4503419" y="38100"/>
          <a:ext cx="4453858" cy="10668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 SOUTH AMERICA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(SA4  SERVICE)</a:t>
          </a:r>
        </a:p>
        <a:p>
          <a:pPr algn="ctr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MEXICO - COLOMBIA - PERU - CHILE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512445</xdr:colOff>
      <xdr:row>4</xdr:row>
      <xdr:rowOff>152400</xdr:rowOff>
    </xdr:from>
    <xdr:to>
      <xdr:col>7</xdr:col>
      <xdr:colOff>29</xdr:colOff>
      <xdr:row>5</xdr:row>
      <xdr:rowOff>161925</xdr:rowOff>
    </xdr:to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8CBAF3E4-8DA8-4B75-A894-2DD7D40CB093}"/>
            </a:ext>
          </a:extLst>
        </xdr:cNvPr>
        <xdr:cNvSpPr txBox="1">
          <a:spLocks noChangeArrowheads="1"/>
        </xdr:cNvSpPr>
      </xdr:nvSpPr>
      <xdr:spPr bwMode="auto">
        <a:xfrm>
          <a:off x="4503420" y="933450"/>
          <a:ext cx="3659534" cy="171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ctr" rtl="0">
            <a:lnSpc>
              <a:spcPts val="1200"/>
            </a:lnSpc>
            <a:defRPr sz="1000"/>
          </a:pPr>
          <a:endParaRPr lang="en-US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 	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537036</xdr:colOff>
      <xdr:row>6</xdr:row>
      <xdr:rowOff>38100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D85A8D4F-6D7B-469A-88EE-7793B03B8951}"/>
            </a:ext>
          </a:extLst>
        </xdr:cNvPr>
        <xdr:cNvSpPr txBox="1">
          <a:spLocks noChangeArrowheads="1"/>
        </xdr:cNvSpPr>
      </xdr:nvSpPr>
      <xdr:spPr bwMode="auto">
        <a:xfrm>
          <a:off x="0" y="628650"/>
          <a:ext cx="38803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Room 603, DG TOWER 15 TRAN PHU, NGO QUYEN, HAI PHONG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84-225-3550283/4/5   Fax: 84-225-3550286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13" name="Picture 12" descr="LOGO.jpg">
          <a:extLst>
            <a:ext uri="{FF2B5EF4-FFF2-40B4-BE49-F238E27FC236}">
              <a16:creationId xmlns:a16="http://schemas.microsoft.com/office/drawing/2014/main" id="{A655D1D5-9F34-4E79-BC80-80EE22CCF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3952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1</xdr:row>
      <xdr:rowOff>9525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5FD72C2-BE4B-4898-BB2D-DD710F20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1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CE756A3-09C1-4981-A3D7-F4C84F86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5575" cy="72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1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3642189-E660-436D-BD98-C403C00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5575" cy="72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38100</xdr:colOff>
      <xdr:row>2</xdr:row>
      <xdr:rowOff>102311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1A4B642-BD4E-4453-98FF-FAA21CA2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3009900" cy="569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126268</xdr:rowOff>
    </xdr:from>
    <xdr:to>
      <xdr:col>3</xdr:col>
      <xdr:colOff>222250</xdr:colOff>
      <xdr:row>5</xdr:row>
      <xdr:rowOff>116372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3237BC1-9DB4-4B0E-A9CA-AE730B48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6268"/>
          <a:ext cx="4076700" cy="109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2930</xdr:colOff>
      <xdr:row>4</xdr:row>
      <xdr:rowOff>47254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B04B7F-A06E-414B-AB84-6F31930A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79730" cy="96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7B358F-3A21-47DE-BB16-B5930D06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902E82-CD02-4119-AC21-700D771C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E485258-5415-43FA-BAF6-AFA9CBA1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8311BA9-FBCE-4EA7-A0A1-B271ECD0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600DBB1-0258-461F-A62D-2375EC80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0B85647-E035-4C80-A927-F977213B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11F58CC-D4BB-40C6-A294-54B59B7A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310E855C-2BF9-4BAA-80F6-444D34F9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A14E3E87-9745-4D91-A398-A47B8EA1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FD83DF4D-CA5C-427F-A6BB-D3914F16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D5B5262-9F8C-431F-9910-70E4C474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A2FBEEB5-45D3-43B1-8C7F-5F38455B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2E97B318-EAD4-493F-A4A3-A59605C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D23AA7F6-D3D8-4A50-94E8-1DA30FD0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DC7A534-14F8-4771-9B4A-BFF9FAFC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FC21315C-92C1-43EB-834C-B0DCD1D0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FB18A939-B552-47D4-9AE5-C4ABCC12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38BEA404-0B19-470B-BFC7-75538B8D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C55CBDF7-CBAA-491A-9FE7-E0EF3868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ABD7FBD0-DC8B-460B-B31E-F8FE874B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B282857-5FDD-4CB7-ACAC-E6D9C509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B624C80F-256B-45A0-B20D-32412307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27E22495-4A8F-4E9B-8A10-8E985F84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49AB45CE-528A-4B22-A986-021A4F72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F61C42B0-666E-49BB-89BE-5D98BE68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BC8E150-6F49-4EA0-8DCA-49647EAA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18B12184-4B02-4CB9-8D04-77ABB784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7F55548E-1363-4737-AFFD-97507815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A2C0117C-DB19-4E36-B5C2-298916A2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75C92C9-83B2-438C-92FB-8B353AF3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27761A9-58D5-4F75-BCCC-0DDF83D5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2F3D8769-77CE-44ED-8E89-3B678C25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4A3AAD27-EA31-4B2E-AF77-DCB4FBA1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980FB54D-1FDC-448F-AC49-1C170B10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59B08E3C-E857-4A13-91BD-9925F423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20045D75-CB29-49AD-86B2-168CB7F1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C5F0AD83-A1C7-4D0B-8CF1-47A5CE0B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A44E752-7510-4678-A757-1E8DBDA8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B88F0E22-F520-43B5-BA3F-9801BA91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98FDDC13-10A5-4804-9277-DFC43FF5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581EBDE-D27D-4BB3-B2FA-4B84F024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292E9743-E0B4-49D6-AAFB-FE4CBC49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1DC170F3-0598-4075-8301-517E320C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FDFEA1A6-9741-401C-9C93-D4512B6E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A07DE6F4-2882-404A-A69D-45224BAB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45321734-01A7-4FA4-860B-BD84CF60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F449E4A8-3E70-472E-8261-497DF021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1D2E7A3-48E6-4653-AAF4-820CA0F4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A2FF6788-D071-466F-A4CA-17A38009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E0D96146-FADD-4156-AB6A-D2DA7AEA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2A0F1B67-249B-45F1-B4AD-51B935C4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8E99618-CF44-4BB9-AAD2-17972B78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F991DEC4-A24F-4F5F-BF65-8B91C0C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952F24C5-8A36-458A-8D4E-CBE5BF79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A2712F3-FBF8-43B5-89A9-D8F089C4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C6ACC104-26DB-463C-AC48-87CF1770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469CC0BA-1045-4331-AAF2-0D4253F6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4A3C9DD1-521D-4617-B660-A5378531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E3C95E97-F56E-4BF0-9641-16A27B4D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E2D026EC-FADA-446E-9080-F9E1EF1A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26B092B1-FFD6-4C0F-A55E-B899035E3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3" name="Picture 11">
          <a:extLst>
            <a:ext uri="{FF2B5EF4-FFF2-40B4-BE49-F238E27FC236}">
              <a16:creationId xmlns:a16="http://schemas.microsoft.com/office/drawing/2014/main" id="{3DA5B436-01CF-4469-B94F-0CF7FB07A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4" name="Picture 12">
          <a:extLst>
            <a:ext uri="{FF2B5EF4-FFF2-40B4-BE49-F238E27FC236}">
              <a16:creationId xmlns:a16="http://schemas.microsoft.com/office/drawing/2014/main" id="{A2DDCF3B-97B9-4A3D-A3D4-66537C02D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5" name="Picture 13">
          <a:extLst>
            <a:ext uri="{FF2B5EF4-FFF2-40B4-BE49-F238E27FC236}">
              <a16:creationId xmlns:a16="http://schemas.microsoft.com/office/drawing/2014/main" id="{A7C0D3F1-3C41-42B2-9BAB-D7A05AFAD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6" name="Picture 14">
          <a:extLst>
            <a:ext uri="{FF2B5EF4-FFF2-40B4-BE49-F238E27FC236}">
              <a16:creationId xmlns:a16="http://schemas.microsoft.com/office/drawing/2014/main" id="{4B40DC7D-2606-4DD6-9D06-7282F76D9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7" name="Picture 15">
          <a:extLst>
            <a:ext uri="{FF2B5EF4-FFF2-40B4-BE49-F238E27FC236}">
              <a16:creationId xmlns:a16="http://schemas.microsoft.com/office/drawing/2014/main" id="{9AFADF4E-5B80-43C1-81A7-16A6C68A7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8" name="Picture 16">
          <a:extLst>
            <a:ext uri="{FF2B5EF4-FFF2-40B4-BE49-F238E27FC236}">
              <a16:creationId xmlns:a16="http://schemas.microsoft.com/office/drawing/2014/main" id="{27E055F3-0CDA-42AA-A5E2-59AAF4C9F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9" name="Picture 17">
          <a:extLst>
            <a:ext uri="{FF2B5EF4-FFF2-40B4-BE49-F238E27FC236}">
              <a16:creationId xmlns:a16="http://schemas.microsoft.com/office/drawing/2014/main" id="{947F2FC5-ACAC-4F3A-AAAB-9E50FA318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0" name="Picture 18">
          <a:extLst>
            <a:ext uri="{FF2B5EF4-FFF2-40B4-BE49-F238E27FC236}">
              <a16:creationId xmlns:a16="http://schemas.microsoft.com/office/drawing/2014/main" id="{6DAE7417-E4FF-4838-8296-1CFF1E292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1" name="Picture 19">
          <a:extLst>
            <a:ext uri="{FF2B5EF4-FFF2-40B4-BE49-F238E27FC236}">
              <a16:creationId xmlns:a16="http://schemas.microsoft.com/office/drawing/2014/main" id="{420EC45F-F3AB-4A13-8A0C-43745223D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2" name="Picture 11">
          <a:extLst>
            <a:ext uri="{FF2B5EF4-FFF2-40B4-BE49-F238E27FC236}">
              <a16:creationId xmlns:a16="http://schemas.microsoft.com/office/drawing/2014/main" id="{611D06D7-C418-4BA4-A844-DD552D46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3" name="Picture 21">
          <a:extLst>
            <a:ext uri="{FF2B5EF4-FFF2-40B4-BE49-F238E27FC236}">
              <a16:creationId xmlns:a16="http://schemas.microsoft.com/office/drawing/2014/main" id="{F793B7ED-2CA6-425E-B8B9-67A454409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4" name="Picture 22">
          <a:extLst>
            <a:ext uri="{FF2B5EF4-FFF2-40B4-BE49-F238E27FC236}">
              <a16:creationId xmlns:a16="http://schemas.microsoft.com/office/drawing/2014/main" id="{52E9CF6F-BAAD-4D4E-AEB7-2188B59A5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5" name="Picture 23">
          <a:extLst>
            <a:ext uri="{FF2B5EF4-FFF2-40B4-BE49-F238E27FC236}">
              <a16:creationId xmlns:a16="http://schemas.microsoft.com/office/drawing/2014/main" id="{D497FAC0-23A7-4F49-A007-0D6DFB5C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6" name="Picture 24">
          <a:extLst>
            <a:ext uri="{FF2B5EF4-FFF2-40B4-BE49-F238E27FC236}">
              <a16:creationId xmlns:a16="http://schemas.microsoft.com/office/drawing/2014/main" id="{5564BFBF-C45E-47AB-A5EF-1633D5141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7" name="Picture 25">
          <a:extLst>
            <a:ext uri="{FF2B5EF4-FFF2-40B4-BE49-F238E27FC236}">
              <a16:creationId xmlns:a16="http://schemas.microsoft.com/office/drawing/2014/main" id="{30D5FE71-0A62-4FDD-9018-A1264419F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8" name="Picture 26">
          <a:extLst>
            <a:ext uri="{FF2B5EF4-FFF2-40B4-BE49-F238E27FC236}">
              <a16:creationId xmlns:a16="http://schemas.microsoft.com/office/drawing/2014/main" id="{FBF0098C-375E-42A9-8136-457B29D2B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9" name="Picture 27">
          <a:extLst>
            <a:ext uri="{FF2B5EF4-FFF2-40B4-BE49-F238E27FC236}">
              <a16:creationId xmlns:a16="http://schemas.microsoft.com/office/drawing/2014/main" id="{93C2386C-D81F-4A07-91D6-DB8E9974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0" name="Picture 28">
          <a:extLst>
            <a:ext uri="{FF2B5EF4-FFF2-40B4-BE49-F238E27FC236}">
              <a16:creationId xmlns:a16="http://schemas.microsoft.com/office/drawing/2014/main" id="{E43488D3-A755-4DD4-BAE9-AC87BE39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1" name="Picture 29">
          <a:extLst>
            <a:ext uri="{FF2B5EF4-FFF2-40B4-BE49-F238E27FC236}">
              <a16:creationId xmlns:a16="http://schemas.microsoft.com/office/drawing/2014/main" id="{C6DF458E-4399-4DFD-98DC-FF7EFA160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2" name="Picture 21">
          <a:extLst>
            <a:ext uri="{FF2B5EF4-FFF2-40B4-BE49-F238E27FC236}">
              <a16:creationId xmlns:a16="http://schemas.microsoft.com/office/drawing/2014/main" id="{163D7001-F588-45E2-94A0-E059F314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3" name="Picture 31">
          <a:extLst>
            <a:ext uri="{FF2B5EF4-FFF2-40B4-BE49-F238E27FC236}">
              <a16:creationId xmlns:a16="http://schemas.microsoft.com/office/drawing/2014/main" id="{E79C32E2-FB02-4DE6-AAA0-FAA2A83D5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4" name="Picture 32">
          <a:extLst>
            <a:ext uri="{FF2B5EF4-FFF2-40B4-BE49-F238E27FC236}">
              <a16:creationId xmlns:a16="http://schemas.microsoft.com/office/drawing/2014/main" id="{F2A9F814-78CE-428D-B1E7-AD6BC76E6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5" name="Picture 33">
          <a:extLst>
            <a:ext uri="{FF2B5EF4-FFF2-40B4-BE49-F238E27FC236}">
              <a16:creationId xmlns:a16="http://schemas.microsoft.com/office/drawing/2014/main" id="{026EC30C-0FEB-4CD9-806E-7558476D4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6" name="Picture 34">
          <a:extLst>
            <a:ext uri="{FF2B5EF4-FFF2-40B4-BE49-F238E27FC236}">
              <a16:creationId xmlns:a16="http://schemas.microsoft.com/office/drawing/2014/main" id="{B0C70069-EBBD-4C4F-8973-B28EE9E59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7" name="Picture 35">
          <a:extLst>
            <a:ext uri="{FF2B5EF4-FFF2-40B4-BE49-F238E27FC236}">
              <a16:creationId xmlns:a16="http://schemas.microsoft.com/office/drawing/2014/main" id="{7CAAFACC-5A77-4596-A70A-811EBF138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8" name="Picture 36">
          <a:extLst>
            <a:ext uri="{FF2B5EF4-FFF2-40B4-BE49-F238E27FC236}">
              <a16:creationId xmlns:a16="http://schemas.microsoft.com/office/drawing/2014/main" id="{3FF954B1-F4C3-49B8-97D4-502E5AA05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9" name="Picture 37">
          <a:extLst>
            <a:ext uri="{FF2B5EF4-FFF2-40B4-BE49-F238E27FC236}">
              <a16:creationId xmlns:a16="http://schemas.microsoft.com/office/drawing/2014/main" id="{A9E40103-0159-4301-8CBF-F55E90D9B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0" name="Picture 38">
          <a:extLst>
            <a:ext uri="{FF2B5EF4-FFF2-40B4-BE49-F238E27FC236}">
              <a16:creationId xmlns:a16="http://schemas.microsoft.com/office/drawing/2014/main" id="{6F1C4B7C-2949-40CF-B450-2357BA56B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1" name="Picture 39">
          <a:extLst>
            <a:ext uri="{FF2B5EF4-FFF2-40B4-BE49-F238E27FC236}">
              <a16:creationId xmlns:a16="http://schemas.microsoft.com/office/drawing/2014/main" id="{DC766CDE-6700-4B3A-8314-E158C9531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2" name="Picture 31">
          <a:extLst>
            <a:ext uri="{FF2B5EF4-FFF2-40B4-BE49-F238E27FC236}">
              <a16:creationId xmlns:a16="http://schemas.microsoft.com/office/drawing/2014/main" id="{BE382D95-AEF5-4C10-8B7A-7D0E2F99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3" name="Picture 41">
          <a:extLst>
            <a:ext uri="{FF2B5EF4-FFF2-40B4-BE49-F238E27FC236}">
              <a16:creationId xmlns:a16="http://schemas.microsoft.com/office/drawing/2014/main" id="{4952CD97-F1B2-4109-AABB-A29AB7FF8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4" name="Picture 42">
          <a:extLst>
            <a:ext uri="{FF2B5EF4-FFF2-40B4-BE49-F238E27FC236}">
              <a16:creationId xmlns:a16="http://schemas.microsoft.com/office/drawing/2014/main" id="{58C7D51F-82E0-434F-BA72-C1B33BDA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5" name="Picture 43">
          <a:extLst>
            <a:ext uri="{FF2B5EF4-FFF2-40B4-BE49-F238E27FC236}">
              <a16:creationId xmlns:a16="http://schemas.microsoft.com/office/drawing/2014/main" id="{A718B5FF-9FFE-4B4B-9D69-F97D5AD42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6" name="Picture 44">
          <a:extLst>
            <a:ext uri="{FF2B5EF4-FFF2-40B4-BE49-F238E27FC236}">
              <a16:creationId xmlns:a16="http://schemas.microsoft.com/office/drawing/2014/main" id="{2F5D7530-5EB4-4D07-BA72-E717DD3B9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7" name="Picture 45">
          <a:extLst>
            <a:ext uri="{FF2B5EF4-FFF2-40B4-BE49-F238E27FC236}">
              <a16:creationId xmlns:a16="http://schemas.microsoft.com/office/drawing/2014/main" id="{138589D7-3A3C-4360-9241-6C611AB66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8" name="Picture 46">
          <a:extLst>
            <a:ext uri="{FF2B5EF4-FFF2-40B4-BE49-F238E27FC236}">
              <a16:creationId xmlns:a16="http://schemas.microsoft.com/office/drawing/2014/main" id="{72DEF36E-D8C4-4304-A0E9-7914A098B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9" name="Picture 47">
          <a:extLst>
            <a:ext uri="{FF2B5EF4-FFF2-40B4-BE49-F238E27FC236}">
              <a16:creationId xmlns:a16="http://schemas.microsoft.com/office/drawing/2014/main" id="{C62C216F-1C90-42EB-BCE5-6F04D5D8B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0" name="Picture 48">
          <a:extLst>
            <a:ext uri="{FF2B5EF4-FFF2-40B4-BE49-F238E27FC236}">
              <a16:creationId xmlns:a16="http://schemas.microsoft.com/office/drawing/2014/main" id="{DBA8C7AA-EB31-44E2-A5BA-A4E1F9F15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1" name="Picture 49">
          <a:extLst>
            <a:ext uri="{FF2B5EF4-FFF2-40B4-BE49-F238E27FC236}">
              <a16:creationId xmlns:a16="http://schemas.microsoft.com/office/drawing/2014/main" id="{04793C83-3B2E-4555-9F8B-E68E03571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2" name="Picture 41">
          <a:extLst>
            <a:ext uri="{FF2B5EF4-FFF2-40B4-BE49-F238E27FC236}">
              <a16:creationId xmlns:a16="http://schemas.microsoft.com/office/drawing/2014/main" id="{7E94504F-D4D2-4E45-8A48-904E6D63F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3" name="Picture 51">
          <a:extLst>
            <a:ext uri="{FF2B5EF4-FFF2-40B4-BE49-F238E27FC236}">
              <a16:creationId xmlns:a16="http://schemas.microsoft.com/office/drawing/2014/main" id="{FA2FABBE-062A-44E2-8637-858E82F5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4" name="Picture 52">
          <a:extLst>
            <a:ext uri="{FF2B5EF4-FFF2-40B4-BE49-F238E27FC236}">
              <a16:creationId xmlns:a16="http://schemas.microsoft.com/office/drawing/2014/main" id="{A2A9C9DB-71E5-4354-8B28-5633E363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5" name="Picture 53">
          <a:extLst>
            <a:ext uri="{FF2B5EF4-FFF2-40B4-BE49-F238E27FC236}">
              <a16:creationId xmlns:a16="http://schemas.microsoft.com/office/drawing/2014/main" id="{4205825A-A318-437E-AB18-ED6D6A8DE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6" name="Picture 54">
          <a:extLst>
            <a:ext uri="{FF2B5EF4-FFF2-40B4-BE49-F238E27FC236}">
              <a16:creationId xmlns:a16="http://schemas.microsoft.com/office/drawing/2014/main" id="{424A9332-D680-4490-8936-AF891F799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7" name="Picture 55">
          <a:extLst>
            <a:ext uri="{FF2B5EF4-FFF2-40B4-BE49-F238E27FC236}">
              <a16:creationId xmlns:a16="http://schemas.microsoft.com/office/drawing/2014/main" id="{B6042B19-AF55-4338-B3B7-3CA5FE875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8" name="Picture 56">
          <a:extLst>
            <a:ext uri="{FF2B5EF4-FFF2-40B4-BE49-F238E27FC236}">
              <a16:creationId xmlns:a16="http://schemas.microsoft.com/office/drawing/2014/main" id="{22482EEF-B29D-4612-AA00-CC0C20B4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9" name="Picture 57">
          <a:extLst>
            <a:ext uri="{FF2B5EF4-FFF2-40B4-BE49-F238E27FC236}">
              <a16:creationId xmlns:a16="http://schemas.microsoft.com/office/drawing/2014/main" id="{F2DF0C6E-96E1-40A3-8CB5-AEF8671A1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0" name="Picture 58">
          <a:extLst>
            <a:ext uri="{FF2B5EF4-FFF2-40B4-BE49-F238E27FC236}">
              <a16:creationId xmlns:a16="http://schemas.microsoft.com/office/drawing/2014/main" id="{D3D4AF8F-38B5-4573-AA4A-268980545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1" name="Picture 59">
          <a:extLst>
            <a:ext uri="{FF2B5EF4-FFF2-40B4-BE49-F238E27FC236}">
              <a16:creationId xmlns:a16="http://schemas.microsoft.com/office/drawing/2014/main" id="{CD172946-DDA9-4940-917E-81083F56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2" name="Picture 51">
          <a:extLst>
            <a:ext uri="{FF2B5EF4-FFF2-40B4-BE49-F238E27FC236}">
              <a16:creationId xmlns:a16="http://schemas.microsoft.com/office/drawing/2014/main" id="{03B7426A-FDD0-4A52-9BB4-EBC678A61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3" name="Picture 61">
          <a:extLst>
            <a:ext uri="{FF2B5EF4-FFF2-40B4-BE49-F238E27FC236}">
              <a16:creationId xmlns:a16="http://schemas.microsoft.com/office/drawing/2014/main" id="{AE3C8D41-F3BD-4581-BDBA-CA5B6992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4" name="Picture 62">
          <a:extLst>
            <a:ext uri="{FF2B5EF4-FFF2-40B4-BE49-F238E27FC236}">
              <a16:creationId xmlns:a16="http://schemas.microsoft.com/office/drawing/2014/main" id="{F9F57FD3-7FA7-4FD7-BEEA-ABFD2B785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5" name="Picture 63">
          <a:extLst>
            <a:ext uri="{FF2B5EF4-FFF2-40B4-BE49-F238E27FC236}">
              <a16:creationId xmlns:a16="http://schemas.microsoft.com/office/drawing/2014/main" id="{509F450E-9F60-479C-A867-04C095B3E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6" name="Picture 64">
          <a:extLst>
            <a:ext uri="{FF2B5EF4-FFF2-40B4-BE49-F238E27FC236}">
              <a16:creationId xmlns:a16="http://schemas.microsoft.com/office/drawing/2014/main" id="{67720C76-31EF-42A1-A732-DDD30B4B0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7" name="Picture 65">
          <a:extLst>
            <a:ext uri="{FF2B5EF4-FFF2-40B4-BE49-F238E27FC236}">
              <a16:creationId xmlns:a16="http://schemas.microsoft.com/office/drawing/2014/main" id="{342A25CF-6B25-47EA-9279-C99BFA52E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8" name="Picture 66">
          <a:extLst>
            <a:ext uri="{FF2B5EF4-FFF2-40B4-BE49-F238E27FC236}">
              <a16:creationId xmlns:a16="http://schemas.microsoft.com/office/drawing/2014/main" id="{12D21910-0DCD-4BBF-A27C-E77914702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9" name="Picture 67">
          <a:extLst>
            <a:ext uri="{FF2B5EF4-FFF2-40B4-BE49-F238E27FC236}">
              <a16:creationId xmlns:a16="http://schemas.microsoft.com/office/drawing/2014/main" id="{B7BAD856-201F-40B1-B95B-60D6AA8FE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0" name="Picture 68">
          <a:extLst>
            <a:ext uri="{FF2B5EF4-FFF2-40B4-BE49-F238E27FC236}">
              <a16:creationId xmlns:a16="http://schemas.microsoft.com/office/drawing/2014/main" id="{0968AB2F-7D7B-4FEC-AEED-39414414D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1" name="Picture 69">
          <a:extLst>
            <a:ext uri="{FF2B5EF4-FFF2-40B4-BE49-F238E27FC236}">
              <a16:creationId xmlns:a16="http://schemas.microsoft.com/office/drawing/2014/main" id="{8CD31B9B-B79F-4306-825C-6721BA225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52BAFC3E-B5D6-46AF-8045-574C2E548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3" name="Picture 71">
          <a:extLst>
            <a:ext uri="{FF2B5EF4-FFF2-40B4-BE49-F238E27FC236}">
              <a16:creationId xmlns:a16="http://schemas.microsoft.com/office/drawing/2014/main" id="{D1CBAED2-D3E6-4D2D-A47E-489235DA8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4" name="Picture 72">
          <a:extLst>
            <a:ext uri="{FF2B5EF4-FFF2-40B4-BE49-F238E27FC236}">
              <a16:creationId xmlns:a16="http://schemas.microsoft.com/office/drawing/2014/main" id="{EC5F5911-4C49-4C86-B9EF-92832C78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5" name="Picture 73">
          <a:extLst>
            <a:ext uri="{FF2B5EF4-FFF2-40B4-BE49-F238E27FC236}">
              <a16:creationId xmlns:a16="http://schemas.microsoft.com/office/drawing/2014/main" id="{D1A8E487-D788-483D-A5A9-C52C4388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6" name="Picture 74">
          <a:extLst>
            <a:ext uri="{FF2B5EF4-FFF2-40B4-BE49-F238E27FC236}">
              <a16:creationId xmlns:a16="http://schemas.microsoft.com/office/drawing/2014/main" id="{337B21BA-3295-4BC7-9354-D31BBAFA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7" name="Picture 75">
          <a:extLst>
            <a:ext uri="{FF2B5EF4-FFF2-40B4-BE49-F238E27FC236}">
              <a16:creationId xmlns:a16="http://schemas.microsoft.com/office/drawing/2014/main" id="{72D811CD-2309-4C5C-8D1C-BF5B1E5BA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8" name="Picture 76">
          <a:extLst>
            <a:ext uri="{FF2B5EF4-FFF2-40B4-BE49-F238E27FC236}">
              <a16:creationId xmlns:a16="http://schemas.microsoft.com/office/drawing/2014/main" id="{D713D43E-BE69-4458-AB10-66352EEC1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9" name="Picture 77">
          <a:extLst>
            <a:ext uri="{FF2B5EF4-FFF2-40B4-BE49-F238E27FC236}">
              <a16:creationId xmlns:a16="http://schemas.microsoft.com/office/drawing/2014/main" id="{90249A5F-B967-472A-8FF4-94477A0FB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0" name="Picture 78">
          <a:extLst>
            <a:ext uri="{FF2B5EF4-FFF2-40B4-BE49-F238E27FC236}">
              <a16:creationId xmlns:a16="http://schemas.microsoft.com/office/drawing/2014/main" id="{ED95DEF8-CC9F-400A-ABE1-389F70E63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1" name="Picture 79">
          <a:extLst>
            <a:ext uri="{FF2B5EF4-FFF2-40B4-BE49-F238E27FC236}">
              <a16:creationId xmlns:a16="http://schemas.microsoft.com/office/drawing/2014/main" id="{221F007F-A746-4565-A6BA-FD127231B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2" name="Picture 11">
          <a:extLst>
            <a:ext uri="{FF2B5EF4-FFF2-40B4-BE49-F238E27FC236}">
              <a16:creationId xmlns:a16="http://schemas.microsoft.com/office/drawing/2014/main" id="{82BB6584-F29A-43FC-BD2C-4EEB96E01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3" name="Picture 81">
          <a:extLst>
            <a:ext uri="{FF2B5EF4-FFF2-40B4-BE49-F238E27FC236}">
              <a16:creationId xmlns:a16="http://schemas.microsoft.com/office/drawing/2014/main" id="{774F9C46-181F-4FBB-8BBE-01CA5C9DB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4" name="Picture 82">
          <a:extLst>
            <a:ext uri="{FF2B5EF4-FFF2-40B4-BE49-F238E27FC236}">
              <a16:creationId xmlns:a16="http://schemas.microsoft.com/office/drawing/2014/main" id="{F1100AA7-9C1E-484F-9E9C-97F36706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5" name="Picture 83">
          <a:extLst>
            <a:ext uri="{FF2B5EF4-FFF2-40B4-BE49-F238E27FC236}">
              <a16:creationId xmlns:a16="http://schemas.microsoft.com/office/drawing/2014/main" id="{35E5373E-378B-4224-A358-9DB68A5DF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6" name="Picture 84">
          <a:extLst>
            <a:ext uri="{FF2B5EF4-FFF2-40B4-BE49-F238E27FC236}">
              <a16:creationId xmlns:a16="http://schemas.microsoft.com/office/drawing/2014/main" id="{742F848E-AFC2-47E6-AFAB-322CA8570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7" name="Picture 85">
          <a:extLst>
            <a:ext uri="{FF2B5EF4-FFF2-40B4-BE49-F238E27FC236}">
              <a16:creationId xmlns:a16="http://schemas.microsoft.com/office/drawing/2014/main" id="{F7DBEC10-487F-4B9C-BF43-61B98E550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8" name="Picture 86">
          <a:extLst>
            <a:ext uri="{FF2B5EF4-FFF2-40B4-BE49-F238E27FC236}">
              <a16:creationId xmlns:a16="http://schemas.microsoft.com/office/drawing/2014/main" id="{5F8EEEBC-1EAD-4755-B3DF-A0F8F12DB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9" name="Picture 87">
          <a:extLst>
            <a:ext uri="{FF2B5EF4-FFF2-40B4-BE49-F238E27FC236}">
              <a16:creationId xmlns:a16="http://schemas.microsoft.com/office/drawing/2014/main" id="{865F612A-AB1A-4828-A23C-E232603FF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0" name="Picture 88">
          <a:extLst>
            <a:ext uri="{FF2B5EF4-FFF2-40B4-BE49-F238E27FC236}">
              <a16:creationId xmlns:a16="http://schemas.microsoft.com/office/drawing/2014/main" id="{356A1CAA-A59C-4EC7-B760-C66938DE4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1" name="Picture 89">
          <a:extLst>
            <a:ext uri="{FF2B5EF4-FFF2-40B4-BE49-F238E27FC236}">
              <a16:creationId xmlns:a16="http://schemas.microsoft.com/office/drawing/2014/main" id="{65AE6769-B94A-4F62-815E-125540B0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2" name="Picture 21">
          <a:extLst>
            <a:ext uri="{FF2B5EF4-FFF2-40B4-BE49-F238E27FC236}">
              <a16:creationId xmlns:a16="http://schemas.microsoft.com/office/drawing/2014/main" id="{FBF666C0-DC44-4FA4-BF06-F15D4F2E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3" name="Picture 91">
          <a:extLst>
            <a:ext uri="{FF2B5EF4-FFF2-40B4-BE49-F238E27FC236}">
              <a16:creationId xmlns:a16="http://schemas.microsoft.com/office/drawing/2014/main" id="{4BA31830-A3E0-4CC1-B823-EE796B1CE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4" name="Picture 92">
          <a:extLst>
            <a:ext uri="{FF2B5EF4-FFF2-40B4-BE49-F238E27FC236}">
              <a16:creationId xmlns:a16="http://schemas.microsoft.com/office/drawing/2014/main" id="{B7F2F040-BABE-4BAC-BF6C-B01E890D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5" name="Picture 93">
          <a:extLst>
            <a:ext uri="{FF2B5EF4-FFF2-40B4-BE49-F238E27FC236}">
              <a16:creationId xmlns:a16="http://schemas.microsoft.com/office/drawing/2014/main" id="{35A3D7FE-9769-4822-9A2A-81C75B1AA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6" name="Picture 94">
          <a:extLst>
            <a:ext uri="{FF2B5EF4-FFF2-40B4-BE49-F238E27FC236}">
              <a16:creationId xmlns:a16="http://schemas.microsoft.com/office/drawing/2014/main" id="{4E1B05CB-9FAE-4A1A-8DB7-45E05CF5B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7" name="Picture 95">
          <a:extLst>
            <a:ext uri="{FF2B5EF4-FFF2-40B4-BE49-F238E27FC236}">
              <a16:creationId xmlns:a16="http://schemas.microsoft.com/office/drawing/2014/main" id="{C2B0A21C-0F73-4657-89B4-B361738B6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8" name="Picture 96">
          <a:extLst>
            <a:ext uri="{FF2B5EF4-FFF2-40B4-BE49-F238E27FC236}">
              <a16:creationId xmlns:a16="http://schemas.microsoft.com/office/drawing/2014/main" id="{9EF5F80D-7C27-499B-A5C5-9B0E79BB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9" name="Picture 97">
          <a:extLst>
            <a:ext uri="{FF2B5EF4-FFF2-40B4-BE49-F238E27FC236}">
              <a16:creationId xmlns:a16="http://schemas.microsoft.com/office/drawing/2014/main" id="{AE5FE60F-D270-41D5-AE75-CB97A0F79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0" name="Picture 98">
          <a:extLst>
            <a:ext uri="{FF2B5EF4-FFF2-40B4-BE49-F238E27FC236}">
              <a16:creationId xmlns:a16="http://schemas.microsoft.com/office/drawing/2014/main" id="{8B100E46-91F4-474F-A9E5-D174B674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1" name="Picture 99">
          <a:extLst>
            <a:ext uri="{FF2B5EF4-FFF2-40B4-BE49-F238E27FC236}">
              <a16:creationId xmlns:a16="http://schemas.microsoft.com/office/drawing/2014/main" id="{6FD9D3E2-17D2-4537-A639-1762DB96B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2" name="Picture 31">
          <a:extLst>
            <a:ext uri="{FF2B5EF4-FFF2-40B4-BE49-F238E27FC236}">
              <a16:creationId xmlns:a16="http://schemas.microsoft.com/office/drawing/2014/main" id="{D036DB72-64C0-4797-A37F-AC95C93EC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3" name="Picture 101">
          <a:extLst>
            <a:ext uri="{FF2B5EF4-FFF2-40B4-BE49-F238E27FC236}">
              <a16:creationId xmlns:a16="http://schemas.microsoft.com/office/drawing/2014/main" id="{30BBA998-687E-4220-842D-3799A571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4" name="Picture 102">
          <a:extLst>
            <a:ext uri="{FF2B5EF4-FFF2-40B4-BE49-F238E27FC236}">
              <a16:creationId xmlns:a16="http://schemas.microsoft.com/office/drawing/2014/main" id="{FF74E79B-6559-409C-BA7C-14E014580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5" name="Picture 103">
          <a:extLst>
            <a:ext uri="{FF2B5EF4-FFF2-40B4-BE49-F238E27FC236}">
              <a16:creationId xmlns:a16="http://schemas.microsoft.com/office/drawing/2014/main" id="{C89D3165-AF03-433B-8426-1FD802E14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6" name="Picture 104">
          <a:extLst>
            <a:ext uri="{FF2B5EF4-FFF2-40B4-BE49-F238E27FC236}">
              <a16:creationId xmlns:a16="http://schemas.microsoft.com/office/drawing/2014/main" id="{7AD63996-DA1A-4B48-B4B9-96201C8D5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7" name="Picture 105">
          <a:extLst>
            <a:ext uri="{FF2B5EF4-FFF2-40B4-BE49-F238E27FC236}">
              <a16:creationId xmlns:a16="http://schemas.microsoft.com/office/drawing/2014/main" id="{F24E9A96-318F-4FB9-9347-C61770065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8" name="Picture 106">
          <a:extLst>
            <a:ext uri="{FF2B5EF4-FFF2-40B4-BE49-F238E27FC236}">
              <a16:creationId xmlns:a16="http://schemas.microsoft.com/office/drawing/2014/main" id="{6A47CDCD-0062-40A8-94BC-D943E66AC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9" name="Picture 107">
          <a:extLst>
            <a:ext uri="{FF2B5EF4-FFF2-40B4-BE49-F238E27FC236}">
              <a16:creationId xmlns:a16="http://schemas.microsoft.com/office/drawing/2014/main" id="{C0F028E6-7489-4026-B34C-0921C50A6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0" name="Picture 108">
          <a:extLst>
            <a:ext uri="{FF2B5EF4-FFF2-40B4-BE49-F238E27FC236}">
              <a16:creationId xmlns:a16="http://schemas.microsoft.com/office/drawing/2014/main" id="{A3D95402-69BF-494A-A2A3-6B65FECDA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1" name="Picture 109">
          <a:extLst>
            <a:ext uri="{FF2B5EF4-FFF2-40B4-BE49-F238E27FC236}">
              <a16:creationId xmlns:a16="http://schemas.microsoft.com/office/drawing/2014/main" id="{BA2CB4D5-7C2C-408B-8181-4E7F26ADD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2" name="Picture 41">
          <a:extLst>
            <a:ext uri="{FF2B5EF4-FFF2-40B4-BE49-F238E27FC236}">
              <a16:creationId xmlns:a16="http://schemas.microsoft.com/office/drawing/2014/main" id="{55D07E67-6BA9-43A7-947A-1B312258F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3" name="Picture 111">
          <a:extLst>
            <a:ext uri="{FF2B5EF4-FFF2-40B4-BE49-F238E27FC236}">
              <a16:creationId xmlns:a16="http://schemas.microsoft.com/office/drawing/2014/main" id="{8D57FCF3-D60D-4A95-AB1D-1595B6B1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4" name="Picture 112">
          <a:extLst>
            <a:ext uri="{FF2B5EF4-FFF2-40B4-BE49-F238E27FC236}">
              <a16:creationId xmlns:a16="http://schemas.microsoft.com/office/drawing/2014/main" id="{F71B5D5F-5227-4AB8-A85E-8D0B4E3E1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5" name="Picture 113">
          <a:extLst>
            <a:ext uri="{FF2B5EF4-FFF2-40B4-BE49-F238E27FC236}">
              <a16:creationId xmlns:a16="http://schemas.microsoft.com/office/drawing/2014/main" id="{78310326-0292-40A9-9123-93A58FF0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6" name="Picture 114">
          <a:extLst>
            <a:ext uri="{FF2B5EF4-FFF2-40B4-BE49-F238E27FC236}">
              <a16:creationId xmlns:a16="http://schemas.microsoft.com/office/drawing/2014/main" id="{FF176DCB-E4CC-42D4-9B24-B678829C7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7" name="Picture 115">
          <a:extLst>
            <a:ext uri="{FF2B5EF4-FFF2-40B4-BE49-F238E27FC236}">
              <a16:creationId xmlns:a16="http://schemas.microsoft.com/office/drawing/2014/main" id="{180C79A7-511E-494D-883C-DA8190E9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8" name="Picture 116">
          <a:extLst>
            <a:ext uri="{FF2B5EF4-FFF2-40B4-BE49-F238E27FC236}">
              <a16:creationId xmlns:a16="http://schemas.microsoft.com/office/drawing/2014/main" id="{4100D1D0-8CFF-4D46-906B-8318330E7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9" name="Picture 117">
          <a:extLst>
            <a:ext uri="{FF2B5EF4-FFF2-40B4-BE49-F238E27FC236}">
              <a16:creationId xmlns:a16="http://schemas.microsoft.com/office/drawing/2014/main" id="{D5CAF660-EE3B-4439-A77D-22E940AC2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0" name="Picture 118">
          <a:extLst>
            <a:ext uri="{FF2B5EF4-FFF2-40B4-BE49-F238E27FC236}">
              <a16:creationId xmlns:a16="http://schemas.microsoft.com/office/drawing/2014/main" id="{C119E75D-92EA-4810-8AAA-592E4DD37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1" name="Picture 119">
          <a:extLst>
            <a:ext uri="{FF2B5EF4-FFF2-40B4-BE49-F238E27FC236}">
              <a16:creationId xmlns:a16="http://schemas.microsoft.com/office/drawing/2014/main" id="{DBFF7F5B-2B4A-4450-A7C2-9588A3B0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2" name="Picture 51">
          <a:extLst>
            <a:ext uri="{FF2B5EF4-FFF2-40B4-BE49-F238E27FC236}">
              <a16:creationId xmlns:a16="http://schemas.microsoft.com/office/drawing/2014/main" id="{7E2FB57E-C993-4F81-AD13-7556B4A0E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3" name="Picture 121">
          <a:extLst>
            <a:ext uri="{FF2B5EF4-FFF2-40B4-BE49-F238E27FC236}">
              <a16:creationId xmlns:a16="http://schemas.microsoft.com/office/drawing/2014/main" id="{ADBEB816-1587-43F3-9879-520379D75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4" name="Picture 122">
          <a:extLst>
            <a:ext uri="{FF2B5EF4-FFF2-40B4-BE49-F238E27FC236}">
              <a16:creationId xmlns:a16="http://schemas.microsoft.com/office/drawing/2014/main" id="{9C23A5E7-4523-4368-85FC-4B2229B50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5" name="Picture 123">
          <a:extLst>
            <a:ext uri="{FF2B5EF4-FFF2-40B4-BE49-F238E27FC236}">
              <a16:creationId xmlns:a16="http://schemas.microsoft.com/office/drawing/2014/main" id="{4EDE444D-21C1-4060-B3FF-3563B2E83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6" name="Picture 124">
          <a:extLst>
            <a:ext uri="{FF2B5EF4-FFF2-40B4-BE49-F238E27FC236}">
              <a16:creationId xmlns:a16="http://schemas.microsoft.com/office/drawing/2014/main" id="{D06380E3-30B5-4278-8E5A-B562AD1B1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7" name="Picture 125">
          <a:extLst>
            <a:ext uri="{FF2B5EF4-FFF2-40B4-BE49-F238E27FC236}">
              <a16:creationId xmlns:a16="http://schemas.microsoft.com/office/drawing/2014/main" id="{D7B52646-BF00-4909-9F12-B7603D523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8" name="Picture 126">
          <a:extLst>
            <a:ext uri="{FF2B5EF4-FFF2-40B4-BE49-F238E27FC236}">
              <a16:creationId xmlns:a16="http://schemas.microsoft.com/office/drawing/2014/main" id="{19AF64E8-167B-46CF-8766-C1C4566A1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9" name="Picture 127">
          <a:extLst>
            <a:ext uri="{FF2B5EF4-FFF2-40B4-BE49-F238E27FC236}">
              <a16:creationId xmlns:a16="http://schemas.microsoft.com/office/drawing/2014/main" id="{0313DB7D-7E88-487D-9164-3A97EEA90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80" name="Picture 128">
          <a:extLst>
            <a:ext uri="{FF2B5EF4-FFF2-40B4-BE49-F238E27FC236}">
              <a16:creationId xmlns:a16="http://schemas.microsoft.com/office/drawing/2014/main" id="{84F16ECB-FD48-486D-8991-C160D8C7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1</xdr:row>
      <xdr:rowOff>180975</xdr:rowOff>
    </xdr:to>
    <xdr:pic>
      <xdr:nvPicPr>
        <xdr:cNvPr id="181" name="Picture 129">
          <a:extLst>
            <a:ext uri="{FF2B5EF4-FFF2-40B4-BE49-F238E27FC236}">
              <a16:creationId xmlns:a16="http://schemas.microsoft.com/office/drawing/2014/main" id="{4FC54C60-7630-40A6-81CE-82656F764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3714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85822E-8DE0-490E-A02F-FF7FF8AB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5CCA3F-2394-476E-94A3-2789471D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8EE9575-0786-464D-BC69-FF60021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F0D0D92-342E-4760-A358-CEF6BE80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663CA02-DD4F-43BE-9806-BDF2DDE6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D4CD18D-BFF2-48EA-9868-90D58DB5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6321A092-8881-4515-8459-8149ECB4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50CF0D54-66BE-476B-AE18-14BDE1FA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8AB44B87-D5EA-4EB8-91EC-CA44F037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13DCFE58-94D8-4EF5-95A1-0F2AF93E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EDA1F4C0-E6F4-42DF-A110-39334796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43341748-194C-4CA9-8F25-4A5B9F1A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1D5EAD4F-9D14-4702-B1B6-6558F64B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1B918444-15FE-4D27-BF17-3080AC3C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AF7BA261-EB40-4DDB-BC32-47ED0581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33ABD5B7-1FC9-4D52-912F-A8357646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7C5F2D9-ABEC-40BF-AF4B-23D7DA0C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38026B18-A89F-4B15-A360-E5656588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5DA5467B-4A96-4B91-AC9E-F0C62872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259A70B-94C0-4F77-AA23-40577C92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F56C8163-36CB-4B11-AF7E-B7E8053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1089190A-760B-4E36-B93E-862103B6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45CE7790-1899-4B46-85DE-13F734D2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17B0A24F-B3CB-401E-B0A7-3EDC78EA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86994D19-16C3-4932-996D-79D0C8CD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CDD582B2-FF66-4BAF-91F3-12FB4A62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A455FBA2-8019-46F8-9036-BE51956E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4857AE0E-F046-4DF2-8AD3-1EDCC3A0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ABDDDD15-DE00-4694-A7A5-1901861A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8BF93851-4905-4108-8826-2B27ED96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AF416218-B726-4B90-AFB3-9577E822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3</xdr:col>
      <xdr:colOff>838201</xdr:colOff>
      <xdr:row>1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5FF4DA8D-EF50-4C2D-99B3-05700802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" y="0"/>
          <a:ext cx="2400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4" name="Picture 1">
          <a:extLst>
            <a:ext uri="{FF2B5EF4-FFF2-40B4-BE49-F238E27FC236}">
              <a16:creationId xmlns:a16="http://schemas.microsoft.com/office/drawing/2014/main" id="{7946219D-358F-46AB-AA98-7B2D2A9AA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5" name="Picture 7">
          <a:extLst>
            <a:ext uri="{FF2B5EF4-FFF2-40B4-BE49-F238E27FC236}">
              <a16:creationId xmlns:a16="http://schemas.microsoft.com/office/drawing/2014/main" id="{F6BA1960-A935-4311-8301-2595B46FD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6" name="Picture 8">
          <a:extLst>
            <a:ext uri="{FF2B5EF4-FFF2-40B4-BE49-F238E27FC236}">
              <a16:creationId xmlns:a16="http://schemas.microsoft.com/office/drawing/2014/main" id="{A723F568-4484-4BF4-A9BD-AD88E55BC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7" name="Picture 9">
          <a:extLst>
            <a:ext uri="{FF2B5EF4-FFF2-40B4-BE49-F238E27FC236}">
              <a16:creationId xmlns:a16="http://schemas.microsoft.com/office/drawing/2014/main" id="{D6233C39-B0A6-481D-9EFD-6F371D317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8" name="Picture 10">
          <a:extLst>
            <a:ext uri="{FF2B5EF4-FFF2-40B4-BE49-F238E27FC236}">
              <a16:creationId xmlns:a16="http://schemas.microsoft.com/office/drawing/2014/main" id="{CF369226-1A34-4CDC-B5C1-2D22D9C3F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9" name="Picture 11">
          <a:extLst>
            <a:ext uri="{FF2B5EF4-FFF2-40B4-BE49-F238E27FC236}">
              <a16:creationId xmlns:a16="http://schemas.microsoft.com/office/drawing/2014/main" id="{A9237AF0-A834-4559-A743-F895A85F1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0" name="Picture 12">
          <a:extLst>
            <a:ext uri="{FF2B5EF4-FFF2-40B4-BE49-F238E27FC236}">
              <a16:creationId xmlns:a16="http://schemas.microsoft.com/office/drawing/2014/main" id="{6524BEB2-FD89-44D8-93EF-9478BA406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1" name="Picture 13">
          <a:extLst>
            <a:ext uri="{FF2B5EF4-FFF2-40B4-BE49-F238E27FC236}">
              <a16:creationId xmlns:a16="http://schemas.microsoft.com/office/drawing/2014/main" id="{CE3B15E1-F79A-4371-B1F8-AF72F2BCE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2" name="Picture 14">
          <a:extLst>
            <a:ext uri="{FF2B5EF4-FFF2-40B4-BE49-F238E27FC236}">
              <a16:creationId xmlns:a16="http://schemas.microsoft.com/office/drawing/2014/main" id="{42A92B76-E71E-460C-92B7-F2D8E08A8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3" name="Picture 15">
          <a:extLst>
            <a:ext uri="{FF2B5EF4-FFF2-40B4-BE49-F238E27FC236}">
              <a16:creationId xmlns:a16="http://schemas.microsoft.com/office/drawing/2014/main" id="{ECAFE82E-6049-4611-B785-F2C0323C7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4" name="Picture 16">
          <a:extLst>
            <a:ext uri="{FF2B5EF4-FFF2-40B4-BE49-F238E27FC236}">
              <a16:creationId xmlns:a16="http://schemas.microsoft.com/office/drawing/2014/main" id="{2861F6B3-7BAD-4A8A-87D3-7CE5430CD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5" name="Picture 17">
          <a:extLst>
            <a:ext uri="{FF2B5EF4-FFF2-40B4-BE49-F238E27FC236}">
              <a16:creationId xmlns:a16="http://schemas.microsoft.com/office/drawing/2014/main" id="{E98B4983-28B5-4D6F-BB44-1D4D4CE3B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6" name="Picture 18">
          <a:extLst>
            <a:ext uri="{FF2B5EF4-FFF2-40B4-BE49-F238E27FC236}">
              <a16:creationId xmlns:a16="http://schemas.microsoft.com/office/drawing/2014/main" id="{054D6D56-774B-413C-85A0-28F1DBCC8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7" name="Picture 19">
          <a:extLst>
            <a:ext uri="{FF2B5EF4-FFF2-40B4-BE49-F238E27FC236}">
              <a16:creationId xmlns:a16="http://schemas.microsoft.com/office/drawing/2014/main" id="{204572FB-592A-4671-AD40-91004BA85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8" name="Picture 20">
          <a:extLst>
            <a:ext uri="{FF2B5EF4-FFF2-40B4-BE49-F238E27FC236}">
              <a16:creationId xmlns:a16="http://schemas.microsoft.com/office/drawing/2014/main" id="{7682E3E2-DEAD-493D-9CCB-568851C69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9" name="Picture 21">
          <a:extLst>
            <a:ext uri="{FF2B5EF4-FFF2-40B4-BE49-F238E27FC236}">
              <a16:creationId xmlns:a16="http://schemas.microsoft.com/office/drawing/2014/main" id="{98729AEF-EDAC-4B78-B92D-14A7413C4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0" name="Picture 22">
          <a:extLst>
            <a:ext uri="{FF2B5EF4-FFF2-40B4-BE49-F238E27FC236}">
              <a16:creationId xmlns:a16="http://schemas.microsoft.com/office/drawing/2014/main" id="{4AA17977-1A97-4600-91A1-226D81781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1" name="Picture 23">
          <a:extLst>
            <a:ext uri="{FF2B5EF4-FFF2-40B4-BE49-F238E27FC236}">
              <a16:creationId xmlns:a16="http://schemas.microsoft.com/office/drawing/2014/main" id="{E0E358B1-EB2C-42C1-8896-F8811AB32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2" name="Picture 24">
          <a:extLst>
            <a:ext uri="{FF2B5EF4-FFF2-40B4-BE49-F238E27FC236}">
              <a16:creationId xmlns:a16="http://schemas.microsoft.com/office/drawing/2014/main" id="{B18CA023-D84E-4660-AA73-00B9AACAB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3" name="Picture 25">
          <a:extLst>
            <a:ext uri="{FF2B5EF4-FFF2-40B4-BE49-F238E27FC236}">
              <a16:creationId xmlns:a16="http://schemas.microsoft.com/office/drawing/2014/main" id="{C9FDEED4-BC12-4354-A974-F1262D7A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4" name="Picture 26">
          <a:extLst>
            <a:ext uri="{FF2B5EF4-FFF2-40B4-BE49-F238E27FC236}">
              <a16:creationId xmlns:a16="http://schemas.microsoft.com/office/drawing/2014/main" id="{ED4E744A-BA34-47A6-B2ED-1E0D7DE09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5" name="Picture 27">
          <a:extLst>
            <a:ext uri="{FF2B5EF4-FFF2-40B4-BE49-F238E27FC236}">
              <a16:creationId xmlns:a16="http://schemas.microsoft.com/office/drawing/2014/main" id="{4CB47B42-6911-44E3-915F-3F9BD1F32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6" name="Picture 28">
          <a:extLst>
            <a:ext uri="{FF2B5EF4-FFF2-40B4-BE49-F238E27FC236}">
              <a16:creationId xmlns:a16="http://schemas.microsoft.com/office/drawing/2014/main" id="{13EED729-2AF4-44FB-A700-530045A8F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7" name="Picture 29">
          <a:extLst>
            <a:ext uri="{FF2B5EF4-FFF2-40B4-BE49-F238E27FC236}">
              <a16:creationId xmlns:a16="http://schemas.microsoft.com/office/drawing/2014/main" id="{AA26B16E-73EB-4C91-B695-D1F949694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8" name="Picture 30">
          <a:extLst>
            <a:ext uri="{FF2B5EF4-FFF2-40B4-BE49-F238E27FC236}">
              <a16:creationId xmlns:a16="http://schemas.microsoft.com/office/drawing/2014/main" id="{7BEB50E6-90BC-45D2-8520-168483F08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9" name="Picture 31">
          <a:extLst>
            <a:ext uri="{FF2B5EF4-FFF2-40B4-BE49-F238E27FC236}">
              <a16:creationId xmlns:a16="http://schemas.microsoft.com/office/drawing/2014/main" id="{2AE4BB16-1D6D-479E-B45F-B518DB953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0" name="Picture 32">
          <a:extLst>
            <a:ext uri="{FF2B5EF4-FFF2-40B4-BE49-F238E27FC236}">
              <a16:creationId xmlns:a16="http://schemas.microsoft.com/office/drawing/2014/main" id="{81E5C99C-9015-4623-B7CC-5546A0E26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1" name="Picture 33">
          <a:extLst>
            <a:ext uri="{FF2B5EF4-FFF2-40B4-BE49-F238E27FC236}">
              <a16:creationId xmlns:a16="http://schemas.microsoft.com/office/drawing/2014/main" id="{958E5A76-6DFD-4A93-923F-D20144794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2" name="Picture 34">
          <a:extLst>
            <a:ext uri="{FF2B5EF4-FFF2-40B4-BE49-F238E27FC236}">
              <a16:creationId xmlns:a16="http://schemas.microsoft.com/office/drawing/2014/main" id="{E6DD4B67-4A4C-4ED1-8944-96584BB41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3" name="Picture 35">
          <a:extLst>
            <a:ext uri="{FF2B5EF4-FFF2-40B4-BE49-F238E27FC236}">
              <a16:creationId xmlns:a16="http://schemas.microsoft.com/office/drawing/2014/main" id="{F1859682-0D24-4E67-B090-9C46F5076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4" name="Picture 36">
          <a:extLst>
            <a:ext uri="{FF2B5EF4-FFF2-40B4-BE49-F238E27FC236}">
              <a16:creationId xmlns:a16="http://schemas.microsoft.com/office/drawing/2014/main" id="{AA2FFCF1-F096-4523-9295-6D5E58623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5" name="Picture 37">
          <a:extLst>
            <a:ext uri="{FF2B5EF4-FFF2-40B4-BE49-F238E27FC236}">
              <a16:creationId xmlns:a16="http://schemas.microsoft.com/office/drawing/2014/main" id="{FBD067BD-947E-42EE-8F56-253D57CF2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6" name="Picture 38">
          <a:extLst>
            <a:ext uri="{FF2B5EF4-FFF2-40B4-BE49-F238E27FC236}">
              <a16:creationId xmlns:a16="http://schemas.microsoft.com/office/drawing/2014/main" id="{52BE1FA5-B932-4D3B-856F-DC3FF356A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7" name="Picture 39">
          <a:extLst>
            <a:ext uri="{FF2B5EF4-FFF2-40B4-BE49-F238E27FC236}">
              <a16:creationId xmlns:a16="http://schemas.microsoft.com/office/drawing/2014/main" id="{23B16D5D-F56D-4243-B556-4338BB1E1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8" name="Picture 40">
          <a:extLst>
            <a:ext uri="{FF2B5EF4-FFF2-40B4-BE49-F238E27FC236}">
              <a16:creationId xmlns:a16="http://schemas.microsoft.com/office/drawing/2014/main" id="{2CAB08B0-AE68-4E89-B600-100CDB51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9" name="Picture 41">
          <a:extLst>
            <a:ext uri="{FF2B5EF4-FFF2-40B4-BE49-F238E27FC236}">
              <a16:creationId xmlns:a16="http://schemas.microsoft.com/office/drawing/2014/main" id="{1A702EDA-CCFE-4246-A64E-26F145C4D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0" name="Picture 42">
          <a:extLst>
            <a:ext uri="{FF2B5EF4-FFF2-40B4-BE49-F238E27FC236}">
              <a16:creationId xmlns:a16="http://schemas.microsoft.com/office/drawing/2014/main" id="{07CA9484-3D29-41E5-9CEB-BB4CC4197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1" name="Picture 43">
          <a:extLst>
            <a:ext uri="{FF2B5EF4-FFF2-40B4-BE49-F238E27FC236}">
              <a16:creationId xmlns:a16="http://schemas.microsoft.com/office/drawing/2014/main" id="{61B03AA4-80E0-44E7-8FAD-E7D30C6B8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2" name="Picture 44">
          <a:extLst>
            <a:ext uri="{FF2B5EF4-FFF2-40B4-BE49-F238E27FC236}">
              <a16:creationId xmlns:a16="http://schemas.microsoft.com/office/drawing/2014/main" id="{31F55A68-3075-44C2-9F9B-CCAD9470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3" name="Picture 45">
          <a:extLst>
            <a:ext uri="{FF2B5EF4-FFF2-40B4-BE49-F238E27FC236}">
              <a16:creationId xmlns:a16="http://schemas.microsoft.com/office/drawing/2014/main" id="{86F5976B-9DD0-4C91-810A-A94E52E85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4" name="Picture 1">
          <a:extLst>
            <a:ext uri="{FF2B5EF4-FFF2-40B4-BE49-F238E27FC236}">
              <a16:creationId xmlns:a16="http://schemas.microsoft.com/office/drawing/2014/main" id="{6F28DE67-11B2-460F-BBE0-7DDB4A865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5" name="Picture 47">
          <a:extLst>
            <a:ext uri="{FF2B5EF4-FFF2-40B4-BE49-F238E27FC236}">
              <a16:creationId xmlns:a16="http://schemas.microsoft.com/office/drawing/2014/main" id="{91C60F15-126D-4300-9C9B-E34D452D8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6" name="Picture 48">
          <a:extLst>
            <a:ext uri="{FF2B5EF4-FFF2-40B4-BE49-F238E27FC236}">
              <a16:creationId xmlns:a16="http://schemas.microsoft.com/office/drawing/2014/main" id="{5B1BA94C-056F-4DC5-8549-A76A7F820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7" name="Picture 49">
          <a:extLst>
            <a:ext uri="{FF2B5EF4-FFF2-40B4-BE49-F238E27FC236}">
              <a16:creationId xmlns:a16="http://schemas.microsoft.com/office/drawing/2014/main" id="{B8C0DC34-9F65-4831-B2EB-F4C3E22E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8" name="Picture 50">
          <a:extLst>
            <a:ext uri="{FF2B5EF4-FFF2-40B4-BE49-F238E27FC236}">
              <a16:creationId xmlns:a16="http://schemas.microsoft.com/office/drawing/2014/main" id="{72446781-C16D-49A2-BBA5-C33738005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9" name="Picture 51">
          <a:extLst>
            <a:ext uri="{FF2B5EF4-FFF2-40B4-BE49-F238E27FC236}">
              <a16:creationId xmlns:a16="http://schemas.microsoft.com/office/drawing/2014/main" id="{33959CD4-FA22-477F-8A6D-C97249B8C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0" name="Picture 52">
          <a:extLst>
            <a:ext uri="{FF2B5EF4-FFF2-40B4-BE49-F238E27FC236}">
              <a16:creationId xmlns:a16="http://schemas.microsoft.com/office/drawing/2014/main" id="{2B892EA3-6F88-484B-A97A-0C88E326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1" name="Picture 53">
          <a:extLst>
            <a:ext uri="{FF2B5EF4-FFF2-40B4-BE49-F238E27FC236}">
              <a16:creationId xmlns:a16="http://schemas.microsoft.com/office/drawing/2014/main" id="{626D3FF7-A79F-4AD9-9A75-16B3DFC8D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2" name="Picture 54">
          <a:extLst>
            <a:ext uri="{FF2B5EF4-FFF2-40B4-BE49-F238E27FC236}">
              <a16:creationId xmlns:a16="http://schemas.microsoft.com/office/drawing/2014/main" id="{407DD960-D6D1-4501-B886-266EB9CD4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3" name="Picture 55">
          <a:extLst>
            <a:ext uri="{FF2B5EF4-FFF2-40B4-BE49-F238E27FC236}">
              <a16:creationId xmlns:a16="http://schemas.microsoft.com/office/drawing/2014/main" id="{CDC55E7F-710A-4945-9A86-00BA36D23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4" name="Picture 56">
          <a:extLst>
            <a:ext uri="{FF2B5EF4-FFF2-40B4-BE49-F238E27FC236}">
              <a16:creationId xmlns:a16="http://schemas.microsoft.com/office/drawing/2014/main" id="{36F7BB56-5D27-449D-AF75-E8C41AC07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5" name="Picture 57">
          <a:extLst>
            <a:ext uri="{FF2B5EF4-FFF2-40B4-BE49-F238E27FC236}">
              <a16:creationId xmlns:a16="http://schemas.microsoft.com/office/drawing/2014/main" id="{C1451F1B-F753-4D0F-9F3B-23E517E88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6" name="Picture 58">
          <a:extLst>
            <a:ext uri="{FF2B5EF4-FFF2-40B4-BE49-F238E27FC236}">
              <a16:creationId xmlns:a16="http://schemas.microsoft.com/office/drawing/2014/main" id="{7FBF3FCC-B050-4452-8D66-FF8FFA537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7" name="Picture 59">
          <a:extLst>
            <a:ext uri="{FF2B5EF4-FFF2-40B4-BE49-F238E27FC236}">
              <a16:creationId xmlns:a16="http://schemas.microsoft.com/office/drawing/2014/main" id="{205D4BAB-9B51-4E77-918D-67FBAFCA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8" name="Picture 60">
          <a:extLst>
            <a:ext uri="{FF2B5EF4-FFF2-40B4-BE49-F238E27FC236}">
              <a16:creationId xmlns:a16="http://schemas.microsoft.com/office/drawing/2014/main" id="{8D285295-0BA1-49F6-8C3F-5068B4D06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9" name="Picture 61">
          <a:extLst>
            <a:ext uri="{FF2B5EF4-FFF2-40B4-BE49-F238E27FC236}">
              <a16:creationId xmlns:a16="http://schemas.microsoft.com/office/drawing/2014/main" id="{42291EC8-42C7-4236-B1CC-F121B0D0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0" name="Picture 62">
          <a:extLst>
            <a:ext uri="{FF2B5EF4-FFF2-40B4-BE49-F238E27FC236}">
              <a16:creationId xmlns:a16="http://schemas.microsoft.com/office/drawing/2014/main" id="{9F137A92-B9A8-47FD-8753-5DAC34FFC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1" name="Picture 63">
          <a:extLst>
            <a:ext uri="{FF2B5EF4-FFF2-40B4-BE49-F238E27FC236}">
              <a16:creationId xmlns:a16="http://schemas.microsoft.com/office/drawing/2014/main" id="{EF14E030-283C-4C26-8834-15DD5EA76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2" name="Picture 64">
          <a:extLst>
            <a:ext uri="{FF2B5EF4-FFF2-40B4-BE49-F238E27FC236}">
              <a16:creationId xmlns:a16="http://schemas.microsoft.com/office/drawing/2014/main" id="{8A962F5D-27E3-480F-BBBE-72883FECD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3" name="Picture 65">
          <a:extLst>
            <a:ext uri="{FF2B5EF4-FFF2-40B4-BE49-F238E27FC236}">
              <a16:creationId xmlns:a16="http://schemas.microsoft.com/office/drawing/2014/main" id="{87C49AD3-62ED-4FDE-AD94-83A4D989D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4" name="Picture 66">
          <a:extLst>
            <a:ext uri="{FF2B5EF4-FFF2-40B4-BE49-F238E27FC236}">
              <a16:creationId xmlns:a16="http://schemas.microsoft.com/office/drawing/2014/main" id="{CB407D84-A424-41DE-834C-5E1A63B94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5" name="Picture 67">
          <a:extLst>
            <a:ext uri="{FF2B5EF4-FFF2-40B4-BE49-F238E27FC236}">
              <a16:creationId xmlns:a16="http://schemas.microsoft.com/office/drawing/2014/main" id="{28EDBC61-BC86-4994-916D-EA6A087C8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6" name="Picture 68">
          <a:extLst>
            <a:ext uri="{FF2B5EF4-FFF2-40B4-BE49-F238E27FC236}">
              <a16:creationId xmlns:a16="http://schemas.microsoft.com/office/drawing/2014/main" id="{EA985066-EE6E-456E-9233-C0A89A6A7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7" name="Picture 69">
          <a:extLst>
            <a:ext uri="{FF2B5EF4-FFF2-40B4-BE49-F238E27FC236}">
              <a16:creationId xmlns:a16="http://schemas.microsoft.com/office/drawing/2014/main" id="{A6BF48D6-FA10-4EC5-AE3C-ECB8980E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8" name="Picture 70">
          <a:extLst>
            <a:ext uri="{FF2B5EF4-FFF2-40B4-BE49-F238E27FC236}">
              <a16:creationId xmlns:a16="http://schemas.microsoft.com/office/drawing/2014/main" id="{DEFF48D6-C8EF-479F-8C07-0B2D1775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9" name="Picture 71">
          <a:extLst>
            <a:ext uri="{FF2B5EF4-FFF2-40B4-BE49-F238E27FC236}">
              <a16:creationId xmlns:a16="http://schemas.microsoft.com/office/drawing/2014/main" id="{45CE5AC1-7335-4E2C-853E-A0CB2D40D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0" name="Picture 72">
          <a:extLst>
            <a:ext uri="{FF2B5EF4-FFF2-40B4-BE49-F238E27FC236}">
              <a16:creationId xmlns:a16="http://schemas.microsoft.com/office/drawing/2014/main" id="{1E347854-AA08-47D4-A7A8-4A0DB9ED7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1" name="Picture 73">
          <a:extLst>
            <a:ext uri="{FF2B5EF4-FFF2-40B4-BE49-F238E27FC236}">
              <a16:creationId xmlns:a16="http://schemas.microsoft.com/office/drawing/2014/main" id="{B82389A0-E12D-4D78-A281-22563603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2" name="Picture 74">
          <a:extLst>
            <a:ext uri="{FF2B5EF4-FFF2-40B4-BE49-F238E27FC236}">
              <a16:creationId xmlns:a16="http://schemas.microsoft.com/office/drawing/2014/main" id="{D96BB507-3458-4B70-A53A-134DE6124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3" name="Picture 75">
          <a:extLst>
            <a:ext uri="{FF2B5EF4-FFF2-40B4-BE49-F238E27FC236}">
              <a16:creationId xmlns:a16="http://schemas.microsoft.com/office/drawing/2014/main" id="{8745FDBB-2F7A-4B29-B453-9BF89232B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4" name="Picture 76">
          <a:extLst>
            <a:ext uri="{FF2B5EF4-FFF2-40B4-BE49-F238E27FC236}">
              <a16:creationId xmlns:a16="http://schemas.microsoft.com/office/drawing/2014/main" id="{465F4591-39EA-4FA6-9CF5-355370416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5" name="Picture 77">
          <a:extLst>
            <a:ext uri="{FF2B5EF4-FFF2-40B4-BE49-F238E27FC236}">
              <a16:creationId xmlns:a16="http://schemas.microsoft.com/office/drawing/2014/main" id="{F85BA212-36DA-4235-8D8A-CF57C7F6F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6" name="Picture 78">
          <a:extLst>
            <a:ext uri="{FF2B5EF4-FFF2-40B4-BE49-F238E27FC236}">
              <a16:creationId xmlns:a16="http://schemas.microsoft.com/office/drawing/2014/main" id="{76CE341C-45F8-407E-A381-EBE3115DE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7" name="Picture 79">
          <a:extLst>
            <a:ext uri="{FF2B5EF4-FFF2-40B4-BE49-F238E27FC236}">
              <a16:creationId xmlns:a16="http://schemas.microsoft.com/office/drawing/2014/main" id="{8DC1B8A9-53BC-4DF7-8606-1624125E6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8" name="Picture 80">
          <a:extLst>
            <a:ext uri="{FF2B5EF4-FFF2-40B4-BE49-F238E27FC236}">
              <a16:creationId xmlns:a16="http://schemas.microsoft.com/office/drawing/2014/main" id="{44976615-F593-4962-9A00-90066E7F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9" name="Picture 81">
          <a:extLst>
            <a:ext uri="{FF2B5EF4-FFF2-40B4-BE49-F238E27FC236}">
              <a16:creationId xmlns:a16="http://schemas.microsoft.com/office/drawing/2014/main" id="{5034800C-2996-4EF2-A2B8-6D55878B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714374</xdr:colOff>
      <xdr:row>2</xdr:row>
      <xdr:rowOff>95250</xdr:rowOff>
    </xdr:to>
    <xdr:pic>
      <xdr:nvPicPr>
        <xdr:cNvPr id="114" name="Picture 3">
          <a:extLst>
            <a:ext uri="{FF2B5EF4-FFF2-40B4-BE49-F238E27FC236}">
              <a16:creationId xmlns:a16="http://schemas.microsoft.com/office/drawing/2014/main" id="{BBE4D91C-2925-4877-8876-02A3BFD5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501967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mailto:ymhph@vn.yangming.com" TargetMode="External"/><Relationship Id="rId1" Type="http://schemas.openxmlformats.org/officeDocument/2006/relationships/hyperlink" Target="https://www.yangming.com/e-service/schedule/PointToPoint.asp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mailto:ymhph@vn.yangming.com" TargetMode="External"/><Relationship Id="rId1" Type="http://schemas.openxmlformats.org/officeDocument/2006/relationships/hyperlink" Target="https://www.yangming.com/e-service/schedule/PointToPoint.asp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mailto:ymhph@vn.yangming.com" TargetMode="External"/><Relationship Id="rId1" Type="http://schemas.openxmlformats.org/officeDocument/2006/relationships/hyperlink" Target="https://www.yangming.com/e-service/schedule/PointToPoint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ymhph@vn.yangming.com" TargetMode="External"/><Relationship Id="rId1" Type="http://schemas.openxmlformats.org/officeDocument/2006/relationships/hyperlink" Target="https://www.yangming.com/e-service/schedule/PointToPoin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D6B5-B0F7-4018-A70E-27422BC3C10E}">
  <sheetPr>
    <tabColor theme="7" tint="0.79998168889431442"/>
  </sheetPr>
  <dimension ref="A1:N91"/>
  <sheetViews>
    <sheetView topLeftCell="A6" workbookViewId="0">
      <selection activeCell="F30" sqref="F30"/>
    </sheetView>
  </sheetViews>
  <sheetFormatPr defaultColWidth="9" defaultRowHeight="15"/>
  <cols>
    <col min="1" max="1" width="43.5703125" customWidth="1"/>
    <col min="2" max="2" width="20.7109375" style="9" customWidth="1"/>
    <col min="3" max="3" width="12.140625" style="9" customWidth="1"/>
    <col min="4" max="5" width="10.140625" style="9" customWidth="1"/>
    <col min="6" max="7" width="14.140625" customWidth="1"/>
    <col min="8" max="8" width="19" customWidth="1"/>
    <col min="9" max="9" width="31.28515625" customWidth="1"/>
    <col min="10" max="10" width="30.85546875" customWidth="1"/>
    <col min="11" max="11" width="34.140625" customWidth="1"/>
    <col min="12" max="12" width="16.7109375" customWidth="1"/>
    <col min="13" max="13" width="33.140625" customWidth="1"/>
    <col min="14" max="14" width="31" customWidth="1"/>
  </cols>
  <sheetData>
    <row r="1" spans="1:14" s="128" customFormat="1" ht="11.25">
      <c r="A1" s="126"/>
      <c r="B1" s="127"/>
      <c r="C1" s="127"/>
      <c r="D1" s="127"/>
      <c r="E1" s="127"/>
      <c r="F1" s="127"/>
      <c r="G1" s="127"/>
    </row>
    <row r="2" spans="1:14" s="128" customFormat="1" ht="56.25" customHeight="1">
      <c r="A2" s="126"/>
      <c r="B2" s="127"/>
      <c r="C2" s="127"/>
      <c r="D2" s="129" t="s">
        <v>98</v>
      </c>
      <c r="E2" s="127"/>
      <c r="F2" s="127"/>
      <c r="G2" s="127"/>
    </row>
    <row r="3" spans="1:14" s="128" customFormat="1" ht="19.5">
      <c r="A3" s="130" t="s">
        <v>184</v>
      </c>
      <c r="B3" s="130"/>
      <c r="C3" s="130"/>
      <c r="D3" s="131"/>
      <c r="E3" s="132"/>
      <c r="F3" s="133"/>
      <c r="G3" s="133"/>
    </row>
    <row r="4" spans="1:14" s="128" customFormat="1" ht="23.25" customHeight="1">
      <c r="A4" s="130" t="s">
        <v>186</v>
      </c>
      <c r="B4" s="130"/>
      <c r="C4" s="130"/>
      <c r="D4" s="130"/>
      <c r="E4" s="130"/>
      <c r="F4" s="130"/>
      <c r="G4" s="130"/>
      <c r="H4" s="127"/>
    </row>
    <row r="5" spans="1:14" s="128" customFormat="1" ht="11.25">
      <c r="A5" s="130"/>
      <c r="B5" s="130"/>
      <c r="C5" s="130"/>
      <c r="D5" s="130"/>
      <c r="E5" s="130"/>
      <c r="F5" s="130"/>
      <c r="G5" s="130"/>
      <c r="H5" s="127"/>
    </row>
    <row r="7" spans="1:14">
      <c r="A7" s="1" t="s">
        <v>74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</row>
    <row r="8" spans="1:14">
      <c r="A8" s="1" t="s">
        <v>0</v>
      </c>
      <c r="B8" s="2"/>
      <c r="C8" s="2"/>
      <c r="D8" s="2"/>
      <c r="E8" s="2"/>
      <c r="F8" s="3"/>
      <c r="G8" s="3"/>
      <c r="H8" s="1"/>
      <c r="I8" s="1"/>
      <c r="J8" s="3"/>
      <c r="K8" s="3"/>
      <c r="L8" s="3"/>
      <c r="M8" s="3"/>
      <c r="N8" s="3"/>
    </row>
    <row r="9" spans="1:14">
      <c r="A9" s="1" t="s">
        <v>1</v>
      </c>
      <c r="B9" s="2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1"/>
      <c r="B10" s="4"/>
      <c r="C10" s="2"/>
      <c r="D10" s="2"/>
      <c r="E10" s="2"/>
      <c r="H10" s="3"/>
      <c r="I10" s="3"/>
      <c r="L10" s="3"/>
      <c r="M10" s="3"/>
      <c r="N10" s="3"/>
    </row>
    <row r="11" spans="1:14" ht="22.7" customHeight="1">
      <c r="B11" s="5" t="s">
        <v>2</v>
      </c>
      <c r="C11" s="6"/>
      <c r="D11" s="6"/>
      <c r="E11" s="6"/>
      <c r="F11" s="7"/>
      <c r="G11" s="7"/>
      <c r="H11" s="8"/>
      <c r="I11" s="8"/>
      <c r="J11" s="8"/>
      <c r="K11" s="8"/>
    </row>
    <row r="12" spans="1:14" ht="22.7" customHeight="1"/>
    <row r="13" spans="1:14" ht="27" customHeight="1">
      <c r="A13" s="234" t="s">
        <v>3</v>
      </c>
      <c r="B13" s="41" t="s">
        <v>4</v>
      </c>
      <c r="C13" s="45" t="s">
        <v>75</v>
      </c>
      <c r="D13" s="43" t="s">
        <v>5</v>
      </c>
      <c r="E13" s="42" t="s">
        <v>92</v>
      </c>
      <c r="G13" s="40" t="s">
        <v>6</v>
      </c>
      <c r="H13" s="40" t="s">
        <v>7</v>
      </c>
      <c r="I13" s="40" t="s">
        <v>8</v>
      </c>
      <c r="J13" s="40" t="s">
        <v>9</v>
      </c>
    </row>
    <row r="14" spans="1:14" ht="26.45" customHeight="1">
      <c r="A14" s="235"/>
      <c r="B14" s="44" t="s">
        <v>7</v>
      </c>
      <c r="C14" s="42" t="s">
        <v>94</v>
      </c>
      <c r="D14" s="43" t="s">
        <v>76</v>
      </c>
      <c r="E14" s="42" t="s">
        <v>77</v>
      </c>
      <c r="G14" s="40"/>
      <c r="H14" s="40"/>
      <c r="I14" s="40"/>
      <c r="J14" s="40"/>
    </row>
    <row r="15" spans="1:14" ht="26.45" customHeight="1">
      <c r="A15" s="11" t="s">
        <v>243</v>
      </c>
      <c r="B15" s="12" t="s">
        <v>244</v>
      </c>
      <c r="C15" s="32">
        <v>45127</v>
      </c>
      <c r="D15" s="32">
        <v>45133</v>
      </c>
      <c r="E15" s="32">
        <v>45135</v>
      </c>
      <c r="G15" s="231" t="s">
        <v>23</v>
      </c>
      <c r="H15" s="14" t="s">
        <v>79</v>
      </c>
      <c r="I15" s="14" t="s">
        <v>80</v>
      </c>
      <c r="J15" s="14" t="s">
        <v>22</v>
      </c>
    </row>
    <row r="16" spans="1:14" ht="26.45" customHeight="1">
      <c r="A16" s="11" t="s">
        <v>245</v>
      </c>
      <c r="B16" s="12" t="s">
        <v>248</v>
      </c>
      <c r="C16" s="32">
        <f>C15+7</f>
        <v>45134</v>
      </c>
      <c r="D16" s="32">
        <f t="shared" ref="D16:E16" si="0">D15+7</f>
        <v>45140</v>
      </c>
      <c r="E16" s="32">
        <f t="shared" si="0"/>
        <v>45142</v>
      </c>
      <c r="G16" s="232"/>
      <c r="H16" s="14" t="s">
        <v>30</v>
      </c>
      <c r="I16" s="14" t="s">
        <v>90</v>
      </c>
      <c r="J16" s="14" t="s">
        <v>13</v>
      </c>
    </row>
    <row r="17" spans="1:10" ht="26.45" customHeight="1">
      <c r="A17" s="11" t="s">
        <v>246</v>
      </c>
      <c r="B17" s="12" t="s">
        <v>249</v>
      </c>
      <c r="C17" s="32">
        <f t="shared" ref="C17:C25" si="1">C16+7</f>
        <v>45141</v>
      </c>
      <c r="D17" s="32">
        <f t="shared" ref="D17:D25" si="2">D16+7</f>
        <v>45147</v>
      </c>
      <c r="E17" s="32">
        <f t="shared" ref="E17:E25" si="3">E16+7</f>
        <v>45149</v>
      </c>
      <c r="G17" s="232"/>
      <c r="H17" s="14" t="s">
        <v>32</v>
      </c>
      <c r="I17" s="14" t="s">
        <v>91</v>
      </c>
      <c r="J17" s="14" t="s">
        <v>13</v>
      </c>
    </row>
    <row r="18" spans="1:10" ht="26.45" customHeight="1">
      <c r="A18" s="11" t="s">
        <v>247</v>
      </c>
      <c r="B18" s="12" t="s">
        <v>250</v>
      </c>
      <c r="C18" s="32">
        <f t="shared" si="1"/>
        <v>45148</v>
      </c>
      <c r="D18" s="32">
        <f t="shared" si="2"/>
        <v>45154</v>
      </c>
      <c r="E18" s="32">
        <f t="shared" si="3"/>
        <v>45156</v>
      </c>
      <c r="G18" s="233"/>
      <c r="H18" s="14" t="s">
        <v>82</v>
      </c>
      <c r="I18" s="14" t="s">
        <v>83</v>
      </c>
      <c r="J18" s="14" t="s">
        <v>13</v>
      </c>
    </row>
    <row r="19" spans="1:10" ht="26.45" customHeight="1">
      <c r="A19" s="11" t="s">
        <v>251</v>
      </c>
      <c r="B19" s="12" t="s">
        <v>252</v>
      </c>
      <c r="C19" s="32">
        <f t="shared" si="1"/>
        <v>45155</v>
      </c>
      <c r="D19" s="32">
        <f t="shared" si="2"/>
        <v>45161</v>
      </c>
      <c r="E19" s="32">
        <f t="shared" si="3"/>
        <v>45163</v>
      </c>
      <c r="G19" s="231" t="s">
        <v>36</v>
      </c>
      <c r="H19" s="14" t="s">
        <v>81</v>
      </c>
      <c r="I19" s="14" t="s">
        <v>45</v>
      </c>
      <c r="J19" s="14" t="s">
        <v>22</v>
      </c>
    </row>
    <row r="20" spans="1:10" ht="26.45" customHeight="1">
      <c r="A20" s="11" t="s">
        <v>269</v>
      </c>
      <c r="B20" s="12" t="s">
        <v>253</v>
      </c>
      <c r="C20" s="32">
        <f t="shared" si="1"/>
        <v>45162</v>
      </c>
      <c r="D20" s="32">
        <f t="shared" si="2"/>
        <v>45168</v>
      </c>
      <c r="E20" s="32">
        <f t="shared" si="3"/>
        <v>45170</v>
      </c>
      <c r="G20" s="232"/>
      <c r="H20" s="14" t="s">
        <v>39</v>
      </c>
      <c r="I20" s="14" t="s">
        <v>40</v>
      </c>
      <c r="J20" s="14" t="s">
        <v>22</v>
      </c>
    </row>
    <row r="21" spans="1:10" ht="26.45" customHeight="1">
      <c r="A21" s="11" t="s">
        <v>270</v>
      </c>
      <c r="B21" s="12" t="s">
        <v>254</v>
      </c>
      <c r="C21" s="32">
        <f t="shared" si="1"/>
        <v>45169</v>
      </c>
      <c r="D21" s="32">
        <f t="shared" si="2"/>
        <v>45175</v>
      </c>
      <c r="E21" s="32">
        <f t="shared" si="3"/>
        <v>45177</v>
      </c>
      <c r="G21" s="232"/>
      <c r="H21" s="14" t="s">
        <v>84</v>
      </c>
      <c r="I21" s="14" t="s">
        <v>85</v>
      </c>
      <c r="J21" s="14" t="s">
        <v>22</v>
      </c>
    </row>
    <row r="22" spans="1:10" ht="26.45" customHeight="1">
      <c r="A22" s="11" t="s">
        <v>271</v>
      </c>
      <c r="B22" s="12" t="s">
        <v>255</v>
      </c>
      <c r="C22" s="32">
        <f t="shared" si="1"/>
        <v>45176</v>
      </c>
      <c r="D22" s="32">
        <f t="shared" si="2"/>
        <v>45182</v>
      </c>
      <c r="E22" s="32">
        <f t="shared" si="3"/>
        <v>45184</v>
      </c>
      <c r="G22" s="233"/>
      <c r="H22" s="14" t="s">
        <v>46</v>
      </c>
      <c r="I22" s="14" t="s">
        <v>47</v>
      </c>
      <c r="J22" s="14" t="s">
        <v>22</v>
      </c>
    </row>
    <row r="23" spans="1:10" ht="26.45" customHeight="1">
      <c r="A23" s="11" t="s">
        <v>273</v>
      </c>
      <c r="B23" s="12" t="s">
        <v>256</v>
      </c>
      <c r="C23" s="32">
        <f t="shared" si="1"/>
        <v>45183</v>
      </c>
      <c r="D23" s="32">
        <f t="shared" si="2"/>
        <v>45189</v>
      </c>
      <c r="E23" s="32">
        <f t="shared" si="3"/>
        <v>45191</v>
      </c>
    </row>
    <row r="24" spans="1:10" ht="26.45" customHeight="1">
      <c r="A24" s="11" t="s">
        <v>274</v>
      </c>
      <c r="B24" s="12" t="s">
        <v>257</v>
      </c>
      <c r="C24" s="32">
        <f t="shared" si="1"/>
        <v>45190</v>
      </c>
      <c r="D24" s="32">
        <f t="shared" si="2"/>
        <v>45196</v>
      </c>
      <c r="E24" s="32">
        <f t="shared" si="3"/>
        <v>45198</v>
      </c>
      <c r="G24" s="35" t="s">
        <v>88</v>
      </c>
      <c r="I24" s="46" t="s">
        <v>78</v>
      </c>
    </row>
    <row r="25" spans="1:10" ht="26.45" customHeight="1">
      <c r="A25" s="11" t="s">
        <v>275</v>
      </c>
      <c r="B25" s="12" t="s">
        <v>258</v>
      </c>
      <c r="C25" s="32">
        <f t="shared" si="1"/>
        <v>45197</v>
      </c>
      <c r="D25" s="32">
        <f t="shared" si="2"/>
        <v>45203</v>
      </c>
      <c r="E25" s="32">
        <f t="shared" si="3"/>
        <v>45205</v>
      </c>
      <c r="G25" s="35" t="s">
        <v>89</v>
      </c>
      <c r="I25" s="46" t="s">
        <v>78</v>
      </c>
    </row>
    <row r="26" spans="1:10" ht="26.45" customHeight="1">
      <c r="A26" s="11" t="s">
        <v>276</v>
      </c>
      <c r="B26" s="12" t="s">
        <v>259</v>
      </c>
      <c r="C26" s="32">
        <f t="shared" ref="C26:C39" si="4">C25+7</f>
        <v>45204</v>
      </c>
      <c r="D26" s="32">
        <f t="shared" ref="D26:D39" si="5">D25+7</f>
        <v>45210</v>
      </c>
      <c r="E26" s="32">
        <f t="shared" ref="E26:E39" si="6">E25+7</f>
        <v>45212</v>
      </c>
      <c r="G26" s="35" t="s">
        <v>87</v>
      </c>
      <c r="I26" s="46" t="s">
        <v>272</v>
      </c>
    </row>
    <row r="27" spans="1:10" ht="26.45" customHeight="1">
      <c r="A27" s="11" t="s">
        <v>277</v>
      </c>
      <c r="B27" s="12" t="s">
        <v>260</v>
      </c>
      <c r="C27" s="32">
        <f t="shared" si="4"/>
        <v>45211</v>
      </c>
      <c r="D27" s="32">
        <f t="shared" si="5"/>
        <v>45217</v>
      </c>
      <c r="E27" s="32">
        <f t="shared" si="6"/>
        <v>45219</v>
      </c>
      <c r="G27" s="35"/>
      <c r="I27" s="46"/>
    </row>
    <row r="28" spans="1:10" ht="26.45" customHeight="1">
      <c r="A28" s="11" t="s">
        <v>278</v>
      </c>
      <c r="B28" s="12" t="s">
        <v>261</v>
      </c>
      <c r="C28" s="32">
        <f t="shared" si="4"/>
        <v>45218</v>
      </c>
      <c r="D28" s="32">
        <f t="shared" si="5"/>
        <v>45224</v>
      </c>
      <c r="E28" s="32">
        <f t="shared" si="6"/>
        <v>45226</v>
      </c>
      <c r="G28" s="35"/>
      <c r="I28" s="46"/>
    </row>
    <row r="29" spans="1:10" ht="26.45" customHeight="1">
      <c r="A29" s="11" t="s">
        <v>282</v>
      </c>
      <c r="B29" s="12" t="s">
        <v>262</v>
      </c>
      <c r="C29" s="32">
        <f t="shared" si="4"/>
        <v>45225</v>
      </c>
      <c r="D29" s="32">
        <f t="shared" si="5"/>
        <v>45231</v>
      </c>
      <c r="E29" s="32">
        <f t="shared" si="6"/>
        <v>45233</v>
      </c>
      <c r="G29" s="35"/>
      <c r="I29" s="46"/>
    </row>
    <row r="30" spans="1:10" ht="26.45" customHeight="1">
      <c r="A30" s="11" t="s">
        <v>283</v>
      </c>
      <c r="B30" s="12" t="s">
        <v>263</v>
      </c>
      <c r="C30" s="32">
        <f t="shared" si="4"/>
        <v>45232</v>
      </c>
      <c r="D30" s="32">
        <f t="shared" si="5"/>
        <v>45238</v>
      </c>
      <c r="E30" s="32">
        <f t="shared" si="6"/>
        <v>45240</v>
      </c>
      <c r="G30" s="35"/>
      <c r="I30" s="46"/>
    </row>
    <row r="31" spans="1:10" ht="26.45" customHeight="1">
      <c r="A31" s="11" t="s">
        <v>284</v>
      </c>
      <c r="B31" s="12" t="s">
        <v>264</v>
      </c>
      <c r="C31" s="32">
        <f t="shared" si="4"/>
        <v>45239</v>
      </c>
      <c r="D31" s="32">
        <f t="shared" si="5"/>
        <v>45245</v>
      </c>
      <c r="E31" s="32">
        <f t="shared" si="6"/>
        <v>45247</v>
      </c>
      <c r="G31" s="35"/>
      <c r="I31" s="46"/>
    </row>
    <row r="32" spans="1:10" ht="26.45" customHeight="1">
      <c r="A32" s="11" t="s">
        <v>285</v>
      </c>
      <c r="B32" s="12" t="s">
        <v>265</v>
      </c>
      <c r="C32" s="32">
        <f t="shared" si="4"/>
        <v>45246</v>
      </c>
      <c r="D32" s="32">
        <f t="shared" si="5"/>
        <v>45252</v>
      </c>
      <c r="E32" s="32">
        <f t="shared" si="6"/>
        <v>45254</v>
      </c>
      <c r="G32" s="35"/>
      <c r="I32" s="46"/>
    </row>
    <row r="33" spans="1:11" ht="26.45" customHeight="1">
      <c r="A33" s="11" t="s">
        <v>286</v>
      </c>
      <c r="B33" s="12" t="s">
        <v>266</v>
      </c>
      <c r="C33" s="32">
        <f t="shared" si="4"/>
        <v>45253</v>
      </c>
      <c r="D33" s="32">
        <f t="shared" si="5"/>
        <v>45259</v>
      </c>
      <c r="E33" s="32">
        <f t="shared" si="6"/>
        <v>45261</v>
      </c>
      <c r="G33" s="35"/>
      <c r="I33" s="46"/>
    </row>
    <row r="34" spans="1:11" ht="26.45" customHeight="1">
      <c r="A34" s="11" t="s">
        <v>287</v>
      </c>
      <c r="B34" s="12" t="s">
        <v>267</v>
      </c>
      <c r="C34" s="32">
        <f t="shared" si="4"/>
        <v>45260</v>
      </c>
      <c r="D34" s="32">
        <f t="shared" si="5"/>
        <v>45266</v>
      </c>
      <c r="E34" s="32">
        <f t="shared" si="6"/>
        <v>45268</v>
      </c>
      <c r="G34" s="35"/>
      <c r="I34" s="46"/>
    </row>
    <row r="35" spans="1:11" ht="26.45" customHeight="1">
      <c r="A35" s="11" t="s">
        <v>288</v>
      </c>
      <c r="B35" s="12" t="s">
        <v>268</v>
      </c>
      <c r="C35" s="32">
        <f t="shared" si="4"/>
        <v>45267</v>
      </c>
      <c r="D35" s="32">
        <f t="shared" si="5"/>
        <v>45273</v>
      </c>
      <c r="E35" s="32">
        <f t="shared" si="6"/>
        <v>45275</v>
      </c>
      <c r="G35" s="35"/>
      <c r="I35" s="46"/>
    </row>
    <row r="36" spans="1:11" ht="26.45" customHeight="1">
      <c r="A36" s="11" t="s">
        <v>289</v>
      </c>
      <c r="B36" s="12" t="s">
        <v>279</v>
      </c>
      <c r="C36" s="32">
        <f t="shared" si="4"/>
        <v>45274</v>
      </c>
      <c r="D36" s="32">
        <f t="shared" si="5"/>
        <v>45280</v>
      </c>
      <c r="E36" s="32">
        <f t="shared" si="6"/>
        <v>45282</v>
      </c>
      <c r="G36" s="35"/>
      <c r="I36" s="46"/>
    </row>
    <row r="37" spans="1:11" ht="26.45" customHeight="1">
      <c r="A37" s="11" t="s">
        <v>290</v>
      </c>
      <c r="B37" s="12" t="s">
        <v>280</v>
      </c>
      <c r="C37" s="32">
        <f t="shared" si="4"/>
        <v>45281</v>
      </c>
      <c r="D37" s="32">
        <f t="shared" si="5"/>
        <v>45287</v>
      </c>
      <c r="E37" s="32">
        <f t="shared" si="6"/>
        <v>45289</v>
      </c>
      <c r="G37" s="35"/>
      <c r="I37" s="46"/>
    </row>
    <row r="38" spans="1:11" ht="26.45" customHeight="1">
      <c r="A38" s="11" t="s">
        <v>291</v>
      </c>
      <c r="B38" s="12" t="s">
        <v>281</v>
      </c>
      <c r="C38" s="32">
        <f t="shared" si="4"/>
        <v>45288</v>
      </c>
      <c r="D38" s="32">
        <f t="shared" si="5"/>
        <v>45294</v>
      </c>
      <c r="E38" s="32">
        <f t="shared" si="6"/>
        <v>45296</v>
      </c>
      <c r="G38" s="35"/>
      <c r="I38" s="46"/>
    </row>
    <row r="39" spans="1:11" ht="26.45" customHeight="1">
      <c r="A39" s="11" t="s">
        <v>293</v>
      </c>
      <c r="B39" s="12" t="s">
        <v>292</v>
      </c>
      <c r="C39" s="32">
        <f t="shared" si="4"/>
        <v>45295</v>
      </c>
      <c r="D39" s="32">
        <f t="shared" si="5"/>
        <v>45301</v>
      </c>
      <c r="E39" s="32">
        <f t="shared" si="6"/>
        <v>45303</v>
      </c>
      <c r="G39" s="39"/>
      <c r="H39" s="39"/>
      <c r="I39" s="39"/>
      <c r="J39" s="39"/>
    </row>
    <row r="40" spans="1:11" ht="24" customHeight="1">
      <c r="A40" s="33"/>
      <c r="B40" s="26"/>
      <c r="C40" s="34"/>
      <c r="F40" s="25"/>
      <c r="K40" s="36"/>
    </row>
    <row r="41" spans="1:11" s="134" customFormat="1">
      <c r="A41" s="236" t="s">
        <v>187</v>
      </c>
      <c r="B41" s="236"/>
      <c r="C41" s="236"/>
      <c r="D41" s="236"/>
      <c r="E41" s="236"/>
      <c r="F41" s="236"/>
      <c r="G41" s="236"/>
      <c r="H41" s="236"/>
    </row>
    <row r="42" spans="1:11" s="134" customFormat="1">
      <c r="A42" s="135" t="s">
        <v>188</v>
      </c>
      <c r="B42" s="135"/>
      <c r="C42" s="136"/>
      <c r="D42" s="136"/>
      <c r="E42" s="136"/>
      <c r="F42" s="136"/>
      <c r="G42" s="136"/>
      <c r="H42" s="136"/>
    </row>
    <row r="43" spans="1:11" s="134" customFormat="1">
      <c r="A43" s="135" t="s">
        <v>189</v>
      </c>
      <c r="B43" s="135"/>
      <c r="C43" s="136"/>
      <c r="D43" s="136"/>
      <c r="E43" s="136"/>
      <c r="F43" s="136"/>
      <c r="G43" s="136"/>
      <c r="H43" s="136"/>
    </row>
    <row r="44" spans="1:11" s="134" customFormat="1">
      <c r="A44" s="135" t="s">
        <v>190</v>
      </c>
      <c r="B44" s="135"/>
      <c r="C44" s="136"/>
      <c r="D44" s="136"/>
      <c r="E44" s="136"/>
      <c r="F44" s="136"/>
      <c r="G44" s="136"/>
      <c r="H44" s="136"/>
    </row>
    <row r="45" spans="1:11" s="134" customFormat="1">
      <c r="A45" s="137"/>
      <c r="B45" s="137"/>
      <c r="C45" s="138"/>
      <c r="D45" s="138"/>
      <c r="E45" s="138"/>
      <c r="F45" s="138"/>
      <c r="G45" s="138"/>
      <c r="H45" s="138"/>
    </row>
    <row r="46" spans="1:11" s="134" customFormat="1">
      <c r="A46" s="139" t="s">
        <v>191</v>
      </c>
      <c r="B46" s="140"/>
      <c r="C46" s="140"/>
      <c r="D46" s="140"/>
      <c r="E46" s="140"/>
      <c r="F46" s="140"/>
      <c r="G46" s="140"/>
      <c r="H46" s="140"/>
    </row>
    <row r="47" spans="1:11" ht="24" customHeight="1">
      <c r="B47" s="30"/>
      <c r="C47" s="28"/>
      <c r="D47" s="28"/>
      <c r="E47" s="28"/>
      <c r="G47" s="29"/>
    </row>
    <row r="48" spans="1:11" ht="24" customHeight="1">
      <c r="A48" s="38"/>
      <c r="B48" s="31"/>
      <c r="F48" s="29"/>
    </row>
    <row r="49" spans="6:10" ht="24" customHeight="1">
      <c r="F49" s="29"/>
    </row>
    <row r="50" spans="6:10" ht="24" customHeight="1">
      <c r="F50" s="29"/>
    </row>
    <row r="51" spans="6:10" ht="24" customHeight="1"/>
    <row r="52" spans="6:10" ht="24" customHeight="1"/>
    <row r="53" spans="6:10" ht="30.75" customHeight="1"/>
    <row r="54" spans="6:10" ht="30.75" customHeight="1"/>
    <row r="55" spans="6:10" ht="30.75" customHeight="1"/>
    <row r="56" spans="6:10" ht="30.75" customHeight="1"/>
    <row r="57" spans="6:10" ht="30.75" customHeight="1"/>
    <row r="58" spans="6:10" ht="30.75" customHeight="1"/>
    <row r="59" spans="6:10" ht="30.75" customHeight="1"/>
    <row r="60" spans="6:10" ht="30.75" customHeight="1"/>
    <row r="61" spans="6:10" ht="30.75" customHeight="1">
      <c r="G61" s="10" t="s">
        <v>6</v>
      </c>
      <c r="H61" s="10" t="s">
        <v>7</v>
      </c>
      <c r="I61" s="10" t="s">
        <v>8</v>
      </c>
      <c r="J61" s="10" t="s">
        <v>9</v>
      </c>
    </row>
    <row r="62" spans="6:10" ht="30.75" customHeight="1">
      <c r="G62" s="10"/>
      <c r="H62" s="10"/>
      <c r="I62" s="10"/>
      <c r="J62" s="10"/>
    </row>
    <row r="63" spans="6:10" ht="15.75">
      <c r="G63" s="231" t="s">
        <v>10</v>
      </c>
      <c r="H63" s="13" t="s">
        <v>11</v>
      </c>
      <c r="I63" s="14" t="s">
        <v>12</v>
      </c>
      <c r="J63" s="13" t="s">
        <v>13</v>
      </c>
    </row>
    <row r="64" spans="6:10" ht="15.75">
      <c r="G64" s="232"/>
      <c r="H64" s="13" t="s">
        <v>14</v>
      </c>
      <c r="I64" s="14" t="s">
        <v>15</v>
      </c>
      <c r="J64" s="13" t="s">
        <v>16</v>
      </c>
    </row>
    <row r="65" spans="7:10" ht="15.75">
      <c r="G65" s="233"/>
      <c r="H65" s="13" t="s">
        <v>17</v>
      </c>
      <c r="I65" s="15" t="s">
        <v>18</v>
      </c>
      <c r="J65" s="13" t="s">
        <v>16</v>
      </c>
    </row>
    <row r="66" spans="7:10" ht="15.75">
      <c r="G66" s="16" t="s">
        <v>19</v>
      </c>
      <c r="H66" s="13" t="s">
        <v>20</v>
      </c>
      <c r="I66" s="14" t="s">
        <v>21</v>
      </c>
      <c r="J66" s="17" t="s">
        <v>22</v>
      </c>
    </row>
    <row r="67" spans="7:10" ht="15.75">
      <c r="G67" s="231" t="s">
        <v>23</v>
      </c>
      <c r="H67" s="13" t="s">
        <v>24</v>
      </c>
      <c r="I67" s="14" t="s">
        <v>25</v>
      </c>
      <c r="J67" s="13" t="s">
        <v>13</v>
      </c>
    </row>
    <row r="68" spans="7:10" ht="15.75">
      <c r="G68" s="232"/>
      <c r="H68" s="13" t="s">
        <v>26</v>
      </c>
      <c r="I68" s="14" t="s">
        <v>27</v>
      </c>
      <c r="J68" s="13" t="s">
        <v>13</v>
      </c>
    </row>
    <row r="69" spans="7:10" ht="15.75">
      <c r="G69" s="232"/>
      <c r="H69" s="13" t="s">
        <v>28</v>
      </c>
      <c r="I69" s="14" t="s">
        <v>29</v>
      </c>
      <c r="J69" s="13" t="s">
        <v>13</v>
      </c>
    </row>
    <row r="70" spans="7:10" ht="15.75">
      <c r="G70" s="232"/>
      <c r="H70" s="13" t="s">
        <v>30</v>
      </c>
      <c r="I70" s="14" t="s">
        <v>31</v>
      </c>
      <c r="J70" s="13" t="s">
        <v>13</v>
      </c>
    </row>
    <row r="71" spans="7:10" ht="15.75">
      <c r="G71" s="232"/>
      <c r="H71" s="13" t="s">
        <v>32</v>
      </c>
      <c r="I71" s="14" t="s">
        <v>33</v>
      </c>
      <c r="J71" s="13" t="s">
        <v>13</v>
      </c>
    </row>
    <row r="72" spans="7:10" ht="15.75">
      <c r="G72" s="233"/>
      <c r="H72" s="18" t="s">
        <v>34</v>
      </c>
      <c r="I72" s="19" t="s">
        <v>35</v>
      </c>
      <c r="J72" s="13" t="s">
        <v>13</v>
      </c>
    </row>
    <row r="73" spans="7:10" ht="15.75">
      <c r="G73" s="16" t="s">
        <v>36</v>
      </c>
      <c r="H73" s="13" t="s">
        <v>37</v>
      </c>
      <c r="I73" s="14" t="s">
        <v>38</v>
      </c>
      <c r="J73" s="17" t="s">
        <v>22</v>
      </c>
    </row>
    <row r="74" spans="7:10" ht="15.75">
      <c r="G74" s="16"/>
      <c r="H74" s="13" t="s">
        <v>39</v>
      </c>
      <c r="I74" s="14" t="s">
        <v>40</v>
      </c>
      <c r="J74" s="17" t="s">
        <v>22</v>
      </c>
    </row>
    <row r="75" spans="7:10" ht="15.75">
      <c r="G75" s="16"/>
      <c r="H75" s="13" t="s">
        <v>41</v>
      </c>
      <c r="I75" s="14" t="s">
        <v>42</v>
      </c>
      <c r="J75" s="17" t="s">
        <v>22</v>
      </c>
    </row>
    <row r="76" spans="7:10" ht="15.75">
      <c r="G76" s="16"/>
      <c r="H76" s="13" t="s">
        <v>43</v>
      </c>
      <c r="I76" s="14" t="s">
        <v>44</v>
      </c>
      <c r="J76" s="17" t="s">
        <v>45</v>
      </c>
    </row>
    <row r="77" spans="7:10" ht="15.75">
      <c r="G77" s="16"/>
      <c r="H77" s="13" t="s">
        <v>46</v>
      </c>
      <c r="I77" s="14" t="s">
        <v>47</v>
      </c>
      <c r="J77" s="17" t="s">
        <v>22</v>
      </c>
    </row>
    <row r="78" spans="7:10" ht="22.7" customHeight="1"/>
    <row r="79" spans="7:10" ht="22.7" customHeight="1">
      <c r="G79" s="22" t="s">
        <v>48</v>
      </c>
      <c r="H79" s="22" t="s">
        <v>49</v>
      </c>
      <c r="I79" s="22" t="s">
        <v>9</v>
      </c>
      <c r="J79" s="22" t="s">
        <v>50</v>
      </c>
    </row>
    <row r="80" spans="7:10" ht="22.7" customHeight="1">
      <c r="G80" s="23"/>
      <c r="H80" s="23"/>
      <c r="I80" s="23"/>
      <c r="J80" s="23"/>
    </row>
    <row r="81" spans="7:11" ht="22.7" customHeight="1">
      <c r="G81" s="24" t="s">
        <v>52</v>
      </c>
      <c r="H81" s="24" t="s">
        <v>53</v>
      </c>
      <c r="I81" s="24" t="s">
        <v>22</v>
      </c>
      <c r="J81" s="24" t="s">
        <v>54</v>
      </c>
    </row>
    <row r="82" spans="7:11" ht="22.7" customHeight="1">
      <c r="G82" s="24" t="s">
        <v>56</v>
      </c>
      <c r="H82" s="24" t="s">
        <v>57</v>
      </c>
      <c r="I82" s="24" t="s">
        <v>58</v>
      </c>
      <c r="J82" s="24" t="s">
        <v>59</v>
      </c>
    </row>
    <row r="83" spans="7:11" ht="22.7" customHeight="1">
      <c r="G83" s="24" t="s">
        <v>60</v>
      </c>
      <c r="H83" s="24" t="s">
        <v>61</v>
      </c>
      <c r="I83" s="24" t="s">
        <v>22</v>
      </c>
      <c r="J83" s="24" t="s">
        <v>62</v>
      </c>
      <c r="K83" s="22" t="s">
        <v>51</v>
      </c>
    </row>
    <row r="84" spans="7:11" ht="22.7" customHeight="1">
      <c r="G84" s="24" t="s">
        <v>63</v>
      </c>
      <c r="H84" s="24" t="s">
        <v>64</v>
      </c>
      <c r="I84" s="24" t="s">
        <v>58</v>
      </c>
      <c r="J84" s="24" t="s">
        <v>62</v>
      </c>
      <c r="K84" s="23"/>
    </row>
    <row r="85" spans="7:11" ht="22.7" customHeight="1">
      <c r="G85" s="24" t="s">
        <v>65</v>
      </c>
      <c r="H85" s="24" t="s">
        <v>66</v>
      </c>
      <c r="I85" s="24" t="s">
        <v>58</v>
      </c>
      <c r="J85" s="24" t="s">
        <v>62</v>
      </c>
      <c r="K85" s="24" t="s">
        <v>55</v>
      </c>
    </row>
    <row r="86" spans="7:11">
      <c r="G86" s="24" t="s">
        <v>67</v>
      </c>
      <c r="H86" s="24" t="s">
        <v>68</v>
      </c>
      <c r="I86" s="24" t="s">
        <v>58</v>
      </c>
      <c r="J86" s="24" t="s">
        <v>62</v>
      </c>
      <c r="K86" s="24" t="s">
        <v>55</v>
      </c>
    </row>
    <row r="87" spans="7:11">
      <c r="G87" s="24" t="s">
        <v>69</v>
      </c>
      <c r="H87" s="24" t="s">
        <v>70</v>
      </c>
      <c r="I87" s="24" t="s">
        <v>22</v>
      </c>
      <c r="J87" s="24" t="s">
        <v>62</v>
      </c>
      <c r="K87" s="24" t="s">
        <v>55</v>
      </c>
    </row>
    <row r="88" spans="7:11">
      <c r="K88" s="24" t="s">
        <v>55</v>
      </c>
    </row>
    <row r="89" spans="7:11">
      <c r="K89" s="24" t="s">
        <v>55</v>
      </c>
    </row>
    <row r="90" spans="7:11">
      <c r="K90" s="24" t="s">
        <v>55</v>
      </c>
    </row>
    <row r="91" spans="7:11">
      <c r="K91" s="24" t="s">
        <v>55</v>
      </c>
    </row>
  </sheetData>
  <mergeCells count="6">
    <mergeCell ref="G63:G65"/>
    <mergeCell ref="G67:G72"/>
    <mergeCell ref="G15:G18"/>
    <mergeCell ref="G19:G22"/>
    <mergeCell ref="A13:A14"/>
    <mergeCell ref="A41:H4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3604-AD23-4538-929B-57D98C932620}">
  <sheetPr>
    <tabColor theme="5" tint="-0.249977111117893"/>
  </sheetPr>
  <dimension ref="A1:O88"/>
  <sheetViews>
    <sheetView topLeftCell="A28" zoomScale="70" zoomScaleNormal="70" workbookViewId="0">
      <selection activeCell="A36" sqref="A36:A41"/>
    </sheetView>
  </sheetViews>
  <sheetFormatPr defaultColWidth="9" defaultRowHeight="15"/>
  <cols>
    <col min="1" max="1" width="35.140625" customWidth="1"/>
    <col min="2" max="2" width="12.28515625" customWidth="1"/>
    <col min="3" max="3" width="9.42578125" customWidth="1"/>
    <col min="4" max="4" width="26.5703125" customWidth="1"/>
    <col min="5" max="5" width="31.140625" customWidth="1"/>
    <col min="6" max="6" width="14.140625" customWidth="1"/>
    <col min="7" max="7" width="9.140625" customWidth="1"/>
    <col min="10" max="10" width="10.140625" customWidth="1"/>
    <col min="11" max="11" width="7.140625" customWidth="1"/>
    <col min="12" max="12" width="24.140625" customWidth="1"/>
    <col min="13" max="13" width="22.140625" customWidth="1"/>
    <col min="14" max="14" width="19.140625" customWidth="1"/>
    <col min="15" max="15" width="15" customWidth="1"/>
    <col min="16" max="16" width="9.140625" customWidth="1"/>
  </cols>
  <sheetData>
    <row r="1" spans="1:15" ht="27">
      <c r="A1" s="243" t="s">
        <v>165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5" ht="27">
      <c r="A2" s="115"/>
      <c r="B2" s="115"/>
      <c r="C2" s="116"/>
      <c r="D2" s="116"/>
      <c r="E2" s="117"/>
      <c r="F2" s="115"/>
      <c r="G2" s="115"/>
      <c r="H2" s="115"/>
    </row>
    <row r="3" spans="1:15">
      <c r="A3" s="1" t="s">
        <v>166</v>
      </c>
      <c r="B3" s="1"/>
      <c r="C3" s="118" t="s">
        <v>167</v>
      </c>
    </row>
    <row r="4" spans="1:15">
      <c r="A4" s="1" t="s">
        <v>168</v>
      </c>
      <c r="B4" s="1"/>
      <c r="C4" s="118" t="s">
        <v>167</v>
      </c>
    </row>
    <row r="5" spans="1:15">
      <c r="A5" s="1" t="s">
        <v>169</v>
      </c>
      <c r="B5" s="1"/>
      <c r="C5" s="118" t="s">
        <v>170</v>
      </c>
    </row>
    <row r="6" spans="1:15">
      <c r="A6" s="1" t="s">
        <v>171</v>
      </c>
      <c r="B6" s="1"/>
      <c r="C6" s="119" t="s">
        <v>167</v>
      </c>
    </row>
    <row r="7" spans="1:15">
      <c r="A7" s="1"/>
      <c r="B7" s="1"/>
      <c r="C7" s="118"/>
    </row>
    <row r="8" spans="1:15" ht="21.2" customHeight="1">
      <c r="A8" s="20"/>
      <c r="B8" s="21"/>
      <c r="C8" s="203"/>
      <c r="D8" s="203"/>
      <c r="E8" s="204"/>
      <c r="F8" s="204"/>
      <c r="G8" s="203"/>
      <c r="H8" s="203"/>
      <c r="I8" s="203"/>
      <c r="J8" s="203"/>
    </row>
    <row r="9" spans="1:15" ht="21.2" customHeight="1">
      <c r="A9" s="205" t="s">
        <v>192</v>
      </c>
      <c r="B9" s="206" t="s">
        <v>115</v>
      </c>
      <c r="C9" s="207" t="s">
        <v>5</v>
      </c>
      <c r="D9" s="208" t="s">
        <v>194</v>
      </c>
      <c r="E9" s="207" t="s">
        <v>5</v>
      </c>
      <c r="F9" s="209" t="s">
        <v>172</v>
      </c>
      <c r="G9" s="209" t="s">
        <v>173</v>
      </c>
      <c r="H9" s="209" t="s">
        <v>174</v>
      </c>
      <c r="I9" s="203"/>
      <c r="J9" s="203"/>
    </row>
    <row r="10" spans="1:15" ht="21.2" customHeight="1">
      <c r="A10" s="205" t="s">
        <v>449</v>
      </c>
      <c r="B10" s="206" t="s">
        <v>99</v>
      </c>
      <c r="C10" s="206" t="s">
        <v>104</v>
      </c>
      <c r="D10" s="208" t="s">
        <v>199</v>
      </c>
      <c r="E10" s="207" t="s">
        <v>99</v>
      </c>
      <c r="F10" s="207" t="s">
        <v>104</v>
      </c>
      <c r="G10" s="207" t="s">
        <v>104</v>
      </c>
      <c r="H10" s="207" t="s">
        <v>104</v>
      </c>
      <c r="I10" s="203"/>
      <c r="J10" s="203"/>
      <c r="L10" s="120" t="s">
        <v>8</v>
      </c>
      <c r="M10" s="121" t="s">
        <v>7</v>
      </c>
      <c r="N10" s="120" t="s">
        <v>9</v>
      </c>
      <c r="O10" s="120" t="s">
        <v>50</v>
      </c>
    </row>
    <row r="11" spans="1:15" ht="21.2" customHeight="1">
      <c r="A11" s="198" t="s">
        <v>313</v>
      </c>
      <c r="B11" s="198">
        <v>45125</v>
      </c>
      <c r="C11" s="198">
        <v>45130</v>
      </c>
      <c r="D11" s="239" t="s">
        <v>451</v>
      </c>
      <c r="E11" s="239">
        <v>45139</v>
      </c>
      <c r="F11" s="239">
        <v>45150</v>
      </c>
      <c r="G11" s="239">
        <v>45153</v>
      </c>
      <c r="H11" s="239">
        <v>45155</v>
      </c>
      <c r="I11" s="203"/>
      <c r="J11" s="203"/>
      <c r="L11" s="122"/>
      <c r="M11" s="121" t="s">
        <v>175</v>
      </c>
      <c r="N11" s="122"/>
      <c r="O11" s="122"/>
    </row>
    <row r="12" spans="1:15" ht="21.2" customHeight="1">
      <c r="A12" s="200" t="s">
        <v>243</v>
      </c>
      <c r="B12" s="200">
        <v>45127</v>
      </c>
      <c r="C12" s="200">
        <v>45133</v>
      </c>
      <c r="D12" s="240"/>
      <c r="E12" s="240"/>
      <c r="F12" s="240"/>
      <c r="G12" s="240"/>
      <c r="H12" s="240"/>
      <c r="I12" s="203"/>
      <c r="J12" s="203"/>
      <c r="L12" s="80" t="s">
        <v>176</v>
      </c>
      <c r="M12" s="80" t="s">
        <v>177</v>
      </c>
      <c r="N12" s="80" t="s">
        <v>178</v>
      </c>
      <c r="O12" s="80" t="s">
        <v>179</v>
      </c>
    </row>
    <row r="13" spans="1:15" ht="21.2" customHeight="1">
      <c r="A13" s="198" t="s">
        <v>314</v>
      </c>
      <c r="B13" s="198">
        <f t="shared" ref="B13:B34" si="0">B11+7</f>
        <v>45132</v>
      </c>
      <c r="C13" s="198">
        <f t="shared" ref="C13" si="1">+B13+5</f>
        <v>45137</v>
      </c>
      <c r="D13" s="239" t="s">
        <v>452</v>
      </c>
      <c r="E13" s="239">
        <f t="shared" ref="E13:H13" si="2">E11+7</f>
        <v>45146</v>
      </c>
      <c r="F13" s="239">
        <f t="shared" si="2"/>
        <v>45157</v>
      </c>
      <c r="G13" s="239">
        <f t="shared" si="2"/>
        <v>45160</v>
      </c>
      <c r="H13" s="239">
        <f t="shared" si="2"/>
        <v>45162</v>
      </c>
      <c r="I13" s="203"/>
      <c r="J13" s="203"/>
      <c r="L13" s="74" t="s">
        <v>180</v>
      </c>
      <c r="M13" s="80" t="s">
        <v>181</v>
      </c>
      <c r="N13" s="80" t="s">
        <v>178</v>
      </c>
      <c r="O13" s="80" t="s">
        <v>182</v>
      </c>
    </row>
    <row r="14" spans="1:15" ht="21.2" customHeight="1">
      <c r="A14" s="200" t="s">
        <v>245</v>
      </c>
      <c r="B14" s="200">
        <f t="shared" si="0"/>
        <v>45134</v>
      </c>
      <c r="C14" s="200">
        <f t="shared" ref="C14" si="3">+B14+6</f>
        <v>45140</v>
      </c>
      <c r="D14" s="240"/>
      <c r="E14" s="240"/>
      <c r="F14" s="240"/>
      <c r="G14" s="240"/>
      <c r="H14" s="240"/>
      <c r="I14" s="203"/>
      <c r="J14" s="203"/>
    </row>
    <row r="15" spans="1:15" ht="21.2" customHeight="1">
      <c r="A15" s="198" t="s">
        <v>315</v>
      </c>
      <c r="B15" s="198">
        <f t="shared" si="0"/>
        <v>45139</v>
      </c>
      <c r="C15" s="198">
        <f t="shared" ref="C15" si="4">+B15+5</f>
        <v>45144</v>
      </c>
      <c r="D15" s="239" t="s">
        <v>453</v>
      </c>
      <c r="E15" s="239">
        <f t="shared" ref="E15:H15" si="5">E13+7</f>
        <v>45153</v>
      </c>
      <c r="F15" s="239">
        <f t="shared" si="5"/>
        <v>45164</v>
      </c>
      <c r="G15" s="239">
        <f t="shared" si="5"/>
        <v>45167</v>
      </c>
      <c r="H15" s="239">
        <f t="shared" si="5"/>
        <v>45169</v>
      </c>
      <c r="I15" s="203"/>
      <c r="J15" s="203"/>
      <c r="L15" s="123"/>
      <c r="M15" s="124"/>
      <c r="N15" s="124"/>
    </row>
    <row r="16" spans="1:15" ht="21.2" customHeight="1">
      <c r="A16" s="200" t="s">
        <v>246</v>
      </c>
      <c r="B16" s="200">
        <f t="shared" si="0"/>
        <v>45141</v>
      </c>
      <c r="C16" s="200">
        <f t="shared" ref="C16" si="6">+B16+6</f>
        <v>45147</v>
      </c>
      <c r="D16" s="240" t="s">
        <v>73</v>
      </c>
      <c r="E16" s="240"/>
      <c r="F16" s="240"/>
      <c r="G16" s="240"/>
      <c r="H16" s="240"/>
      <c r="I16" s="203"/>
      <c r="J16" s="203"/>
      <c r="L16" s="71" t="s">
        <v>112</v>
      </c>
      <c r="M16" s="72" t="s">
        <v>116</v>
      </c>
      <c r="N16" s="72" t="s">
        <v>118</v>
      </c>
      <c r="O16" s="89"/>
    </row>
    <row r="17" spans="1:15" ht="21.2" customHeight="1">
      <c r="A17" s="198" t="s">
        <v>316</v>
      </c>
      <c r="B17" s="198">
        <f t="shared" si="0"/>
        <v>45146</v>
      </c>
      <c r="C17" s="198">
        <f t="shared" ref="C17" si="7">+B17+5</f>
        <v>45151</v>
      </c>
      <c r="D17" s="239" t="s">
        <v>454</v>
      </c>
      <c r="E17" s="239">
        <f t="shared" ref="E17:H17" si="8">E15+7</f>
        <v>45160</v>
      </c>
      <c r="F17" s="239">
        <f t="shared" si="8"/>
        <v>45171</v>
      </c>
      <c r="G17" s="239">
        <f t="shared" si="8"/>
        <v>45174</v>
      </c>
      <c r="H17" s="239">
        <f t="shared" si="8"/>
        <v>45176</v>
      </c>
      <c r="I17" s="203"/>
      <c r="J17" s="203"/>
      <c r="L17" s="73" t="s">
        <v>113</v>
      </c>
      <c r="M17" s="74" t="s">
        <v>128</v>
      </c>
      <c r="N17" s="74" t="s">
        <v>127</v>
      </c>
    </row>
    <row r="18" spans="1:15" ht="21.2" customHeight="1">
      <c r="A18" s="200" t="s">
        <v>247</v>
      </c>
      <c r="B18" s="200">
        <f t="shared" si="0"/>
        <v>45148</v>
      </c>
      <c r="C18" s="200">
        <f t="shared" ref="C18" si="9">+B18+6</f>
        <v>45154</v>
      </c>
      <c r="D18" s="240"/>
      <c r="E18" s="240"/>
      <c r="F18" s="240"/>
      <c r="G18" s="240"/>
      <c r="H18" s="240"/>
      <c r="I18" s="203"/>
      <c r="J18" s="203"/>
      <c r="L18" s="73" t="s">
        <v>114</v>
      </c>
      <c r="M18" s="74" t="s">
        <v>128</v>
      </c>
      <c r="N18" s="74" t="s">
        <v>127</v>
      </c>
    </row>
    <row r="19" spans="1:15" ht="21.2" customHeight="1">
      <c r="A19" s="198" t="s">
        <v>317</v>
      </c>
      <c r="B19" s="198">
        <f t="shared" si="0"/>
        <v>45153</v>
      </c>
      <c r="C19" s="198">
        <f t="shared" ref="C19" si="10">+B19+5</f>
        <v>45158</v>
      </c>
      <c r="D19" s="239" t="s">
        <v>455</v>
      </c>
      <c r="E19" s="239">
        <f t="shared" ref="E19:H19" si="11">E17+7</f>
        <v>45167</v>
      </c>
      <c r="F19" s="239">
        <f t="shared" si="11"/>
        <v>45178</v>
      </c>
      <c r="G19" s="239">
        <f t="shared" si="11"/>
        <v>45181</v>
      </c>
      <c r="H19" s="239">
        <f t="shared" si="11"/>
        <v>45183</v>
      </c>
      <c r="I19" s="203"/>
      <c r="J19" s="203"/>
      <c r="L19" s="87" t="s">
        <v>129</v>
      </c>
      <c r="M19" s="74" t="s">
        <v>128</v>
      </c>
      <c r="N19" s="74" t="s">
        <v>127</v>
      </c>
      <c r="O19" s="125" t="s">
        <v>183</v>
      </c>
    </row>
    <row r="20" spans="1:15" ht="21.2" customHeight="1">
      <c r="A20" s="200" t="s">
        <v>251</v>
      </c>
      <c r="B20" s="200">
        <f t="shared" si="0"/>
        <v>45155</v>
      </c>
      <c r="C20" s="200">
        <f t="shared" ref="C20" si="12">+B20+6</f>
        <v>45161</v>
      </c>
      <c r="D20" s="240"/>
      <c r="E20" s="240"/>
      <c r="F20" s="240"/>
      <c r="G20" s="240"/>
      <c r="H20" s="240"/>
      <c r="I20" s="203"/>
      <c r="J20" s="203"/>
    </row>
    <row r="21" spans="1:15" ht="21.2" customHeight="1">
      <c r="A21" s="198" t="s">
        <v>318</v>
      </c>
      <c r="B21" s="198">
        <f t="shared" si="0"/>
        <v>45160</v>
      </c>
      <c r="C21" s="198">
        <f t="shared" ref="C21" si="13">+B21+5</f>
        <v>45165</v>
      </c>
      <c r="D21" s="239" t="s">
        <v>450</v>
      </c>
      <c r="E21" s="239">
        <f t="shared" ref="E21:H21" si="14">E19+7</f>
        <v>45174</v>
      </c>
      <c r="F21" s="239">
        <f t="shared" si="14"/>
        <v>45185</v>
      </c>
      <c r="G21" s="239">
        <f t="shared" si="14"/>
        <v>45188</v>
      </c>
      <c r="H21" s="239">
        <f t="shared" si="14"/>
        <v>45190</v>
      </c>
      <c r="I21" s="203"/>
      <c r="J21" s="203"/>
    </row>
    <row r="22" spans="1:15" ht="21.2" customHeight="1">
      <c r="A22" s="200" t="s">
        <v>269</v>
      </c>
      <c r="B22" s="200">
        <f t="shared" si="0"/>
        <v>45162</v>
      </c>
      <c r="C22" s="200">
        <f t="shared" ref="C22" si="15">+B22+6</f>
        <v>45168</v>
      </c>
      <c r="D22" s="240"/>
      <c r="E22" s="240"/>
      <c r="F22" s="240"/>
      <c r="G22" s="240"/>
      <c r="H22" s="240"/>
      <c r="I22" s="203"/>
      <c r="J22" s="203"/>
    </row>
    <row r="23" spans="1:15" ht="21.2" customHeight="1">
      <c r="A23" s="198" t="s">
        <v>319</v>
      </c>
      <c r="B23" s="198">
        <f t="shared" si="0"/>
        <v>45167</v>
      </c>
      <c r="C23" s="198">
        <f t="shared" ref="C23" si="16">+B23+5</f>
        <v>45172</v>
      </c>
      <c r="D23" s="239" t="s">
        <v>456</v>
      </c>
      <c r="E23" s="239">
        <f t="shared" ref="E23:H23" si="17">E21+7</f>
        <v>45181</v>
      </c>
      <c r="F23" s="239">
        <f t="shared" si="17"/>
        <v>45192</v>
      </c>
      <c r="G23" s="239">
        <f t="shared" si="17"/>
        <v>45195</v>
      </c>
      <c r="H23" s="239">
        <f t="shared" si="17"/>
        <v>45197</v>
      </c>
      <c r="I23" s="203"/>
      <c r="J23" s="203"/>
    </row>
    <row r="24" spans="1:15" ht="21.2" customHeight="1">
      <c r="A24" s="200" t="s">
        <v>270</v>
      </c>
      <c r="B24" s="200">
        <f t="shared" si="0"/>
        <v>45169</v>
      </c>
      <c r="C24" s="200">
        <f t="shared" ref="C24" si="18">+B24+6</f>
        <v>45175</v>
      </c>
      <c r="D24" s="240"/>
      <c r="E24" s="240"/>
      <c r="F24" s="240"/>
      <c r="G24" s="240"/>
      <c r="H24" s="240"/>
      <c r="I24" s="203"/>
      <c r="J24" s="203"/>
    </row>
    <row r="25" spans="1:15" ht="21.2" customHeight="1">
      <c r="A25" s="198" t="s">
        <v>320</v>
      </c>
      <c r="B25" s="198">
        <f t="shared" si="0"/>
        <v>45174</v>
      </c>
      <c r="C25" s="198">
        <f t="shared" ref="C25" si="19">+B25+5</f>
        <v>45179</v>
      </c>
      <c r="D25" s="239" t="s">
        <v>457</v>
      </c>
      <c r="E25" s="239">
        <f t="shared" ref="E25:H25" si="20">E23+7</f>
        <v>45188</v>
      </c>
      <c r="F25" s="239">
        <f t="shared" si="20"/>
        <v>45199</v>
      </c>
      <c r="G25" s="239">
        <f t="shared" si="20"/>
        <v>45202</v>
      </c>
      <c r="H25" s="239">
        <f t="shared" si="20"/>
        <v>45204</v>
      </c>
      <c r="I25" s="203"/>
      <c r="J25" s="203"/>
    </row>
    <row r="26" spans="1:15" ht="21.2" customHeight="1">
      <c r="A26" s="200" t="s">
        <v>271</v>
      </c>
      <c r="B26" s="200">
        <f t="shared" si="0"/>
        <v>45176</v>
      </c>
      <c r="C26" s="200">
        <f t="shared" ref="C26" si="21">+B26+6</f>
        <v>45182</v>
      </c>
      <c r="D26" s="240"/>
      <c r="E26" s="240"/>
      <c r="F26" s="240"/>
      <c r="G26" s="240"/>
      <c r="H26" s="240"/>
      <c r="I26" s="203"/>
      <c r="J26" s="203"/>
    </row>
    <row r="27" spans="1:15" ht="21.2" customHeight="1">
      <c r="A27" s="198" t="s">
        <v>321</v>
      </c>
      <c r="B27" s="198">
        <f t="shared" si="0"/>
        <v>45181</v>
      </c>
      <c r="C27" s="198">
        <f t="shared" ref="C27" si="22">+B27+5</f>
        <v>45186</v>
      </c>
      <c r="D27" s="239" t="s">
        <v>458</v>
      </c>
      <c r="E27" s="239">
        <f t="shared" ref="E27:H27" si="23">E25+7</f>
        <v>45195</v>
      </c>
      <c r="F27" s="239">
        <f t="shared" si="23"/>
        <v>45206</v>
      </c>
      <c r="G27" s="239">
        <f t="shared" si="23"/>
        <v>45209</v>
      </c>
      <c r="H27" s="239">
        <f t="shared" si="23"/>
        <v>45211</v>
      </c>
      <c r="I27" s="203"/>
      <c r="J27" s="203"/>
    </row>
    <row r="28" spans="1:15" ht="21.2" customHeight="1">
      <c r="A28" s="200" t="s">
        <v>273</v>
      </c>
      <c r="B28" s="200">
        <f t="shared" si="0"/>
        <v>45183</v>
      </c>
      <c r="C28" s="200">
        <f t="shared" ref="C28" si="24">+B28+6</f>
        <v>45189</v>
      </c>
      <c r="D28" s="240"/>
      <c r="E28" s="240"/>
      <c r="F28" s="240"/>
      <c r="G28" s="240"/>
      <c r="H28" s="240"/>
      <c r="I28" s="203"/>
      <c r="J28" s="203"/>
    </row>
    <row r="29" spans="1:15" ht="21.2" customHeight="1">
      <c r="A29" s="198" t="s">
        <v>322</v>
      </c>
      <c r="B29" s="198">
        <f t="shared" si="0"/>
        <v>45188</v>
      </c>
      <c r="C29" s="198">
        <f t="shared" ref="C29" si="25">+B29+5</f>
        <v>45193</v>
      </c>
      <c r="D29" s="239" t="s">
        <v>459</v>
      </c>
      <c r="E29" s="239">
        <f t="shared" ref="E29:H29" si="26">E27+7</f>
        <v>45202</v>
      </c>
      <c r="F29" s="239">
        <f t="shared" si="26"/>
        <v>45213</v>
      </c>
      <c r="G29" s="239">
        <f t="shared" si="26"/>
        <v>45216</v>
      </c>
      <c r="H29" s="239">
        <f t="shared" si="26"/>
        <v>45218</v>
      </c>
      <c r="I29" s="203"/>
      <c r="J29" s="203"/>
    </row>
    <row r="30" spans="1:15" ht="21.2" customHeight="1">
      <c r="A30" s="200" t="s">
        <v>274</v>
      </c>
      <c r="B30" s="200">
        <f t="shared" si="0"/>
        <v>45190</v>
      </c>
      <c r="C30" s="200">
        <f t="shared" ref="C30" si="27">+B30+6</f>
        <v>45196</v>
      </c>
      <c r="D30" s="240"/>
      <c r="E30" s="240"/>
      <c r="F30" s="240"/>
      <c r="G30" s="240"/>
      <c r="H30" s="240"/>
      <c r="I30" s="203"/>
      <c r="J30" s="203"/>
    </row>
    <row r="31" spans="1:15" ht="21.2" customHeight="1">
      <c r="A31" s="198" t="s">
        <v>323</v>
      </c>
      <c r="B31" s="198">
        <f t="shared" si="0"/>
        <v>45195</v>
      </c>
      <c r="C31" s="198">
        <f t="shared" ref="C31" si="28">+B31+5</f>
        <v>45200</v>
      </c>
      <c r="D31" s="239" t="s">
        <v>460</v>
      </c>
      <c r="E31" s="239">
        <f t="shared" ref="E31:H31" si="29">E29+7</f>
        <v>45209</v>
      </c>
      <c r="F31" s="239">
        <f t="shared" si="29"/>
        <v>45220</v>
      </c>
      <c r="G31" s="239">
        <f t="shared" si="29"/>
        <v>45223</v>
      </c>
      <c r="H31" s="239">
        <f t="shared" si="29"/>
        <v>45225</v>
      </c>
      <c r="I31" s="203"/>
      <c r="J31" s="203"/>
    </row>
    <row r="32" spans="1:15" ht="21.2" customHeight="1">
      <c r="A32" s="200" t="s">
        <v>275</v>
      </c>
      <c r="B32" s="200">
        <f t="shared" si="0"/>
        <v>45197</v>
      </c>
      <c r="C32" s="200">
        <f t="shared" ref="C32" si="30">+B32+6</f>
        <v>45203</v>
      </c>
      <c r="D32" s="240"/>
      <c r="E32" s="240"/>
      <c r="F32" s="240"/>
      <c r="G32" s="240"/>
      <c r="H32" s="240"/>
      <c r="I32" s="203"/>
      <c r="J32" s="203"/>
    </row>
    <row r="33" spans="1:10" ht="21.2" customHeight="1">
      <c r="A33" s="198" t="s">
        <v>437</v>
      </c>
      <c r="B33" s="198">
        <f t="shared" si="0"/>
        <v>45202</v>
      </c>
      <c r="C33" s="198">
        <f t="shared" ref="C33" si="31">+B33+5</f>
        <v>45207</v>
      </c>
      <c r="D33" s="239" t="s">
        <v>461</v>
      </c>
      <c r="E33" s="239">
        <f t="shared" ref="E33:H33" si="32">E31+7</f>
        <v>45216</v>
      </c>
      <c r="F33" s="239">
        <f t="shared" si="32"/>
        <v>45227</v>
      </c>
      <c r="G33" s="239">
        <f t="shared" si="32"/>
        <v>45230</v>
      </c>
      <c r="H33" s="239">
        <f t="shared" si="32"/>
        <v>45232</v>
      </c>
      <c r="I33" s="203"/>
      <c r="J33" s="203"/>
    </row>
    <row r="34" spans="1:10" ht="21.2" customHeight="1">
      <c r="A34" s="199" t="s">
        <v>438</v>
      </c>
      <c r="B34" s="200">
        <f t="shared" si="0"/>
        <v>45204</v>
      </c>
      <c r="C34" s="200">
        <f t="shared" ref="C34" si="33">+B34+6</f>
        <v>45210</v>
      </c>
      <c r="D34" s="240"/>
      <c r="E34" s="240"/>
      <c r="F34" s="240"/>
      <c r="G34" s="240"/>
      <c r="H34" s="240"/>
      <c r="I34" s="203"/>
      <c r="J34" s="203"/>
    </row>
    <row r="35" spans="1:10" ht="21.2" customHeight="1">
      <c r="A35" s="20"/>
      <c r="B35" s="21"/>
      <c r="C35" s="203"/>
      <c r="D35" s="136"/>
      <c r="E35" s="136"/>
      <c r="F35" s="136"/>
      <c r="G35" s="136"/>
      <c r="H35" s="136"/>
      <c r="I35" s="203"/>
      <c r="J35" s="203"/>
    </row>
    <row r="36" spans="1:10" ht="21.2" customHeight="1">
      <c r="A36" s="38" t="s">
        <v>72</v>
      </c>
      <c r="D36" s="136"/>
      <c r="E36" s="136"/>
      <c r="F36" s="136"/>
      <c r="G36" s="136"/>
      <c r="H36" s="136"/>
    </row>
    <row r="37" spans="1:10" s="134" customFormat="1">
      <c r="A37" s="135" t="s">
        <v>188</v>
      </c>
      <c r="B37" s="135"/>
      <c r="C37" s="136"/>
      <c r="D37" s="136"/>
      <c r="E37" s="136"/>
      <c r="F37" s="136"/>
      <c r="G37" s="136"/>
      <c r="H37" s="136"/>
    </row>
    <row r="38" spans="1:10" s="134" customFormat="1">
      <c r="A38" s="135" t="s">
        <v>189</v>
      </c>
      <c r="B38" s="135"/>
      <c r="C38" s="136"/>
      <c r="D38" s="138"/>
      <c r="E38" s="138"/>
      <c r="F38" s="138"/>
      <c r="G38" s="138"/>
      <c r="H38" s="138"/>
    </row>
    <row r="39" spans="1:10" s="134" customFormat="1">
      <c r="A39" s="135" t="s">
        <v>190</v>
      </c>
      <c r="B39" s="135"/>
      <c r="C39" s="136"/>
      <c r="D39" s="140"/>
      <c r="E39" s="140"/>
      <c r="F39" s="140"/>
      <c r="G39" s="140"/>
      <c r="H39" s="140"/>
    </row>
    <row r="40" spans="1:10" s="134" customFormat="1">
      <c r="A40" s="137"/>
      <c r="B40" s="137"/>
      <c r="C40" s="138"/>
      <c r="D40"/>
      <c r="E40"/>
      <c r="F40"/>
      <c r="G40"/>
      <c r="H40"/>
    </row>
    <row r="41" spans="1:10" s="134" customFormat="1">
      <c r="A41" s="139" t="s">
        <v>191</v>
      </c>
      <c r="B41" s="140"/>
      <c r="C41" s="140"/>
      <c r="D41"/>
      <c r="E41"/>
      <c r="F41"/>
      <c r="G41"/>
      <c r="H41"/>
    </row>
    <row r="42" spans="1:10" ht="22.7" customHeight="1"/>
    <row r="43" spans="1:10" ht="22.7" customHeight="1"/>
    <row r="44" spans="1:10" ht="22.7" customHeight="1"/>
    <row r="45" spans="1:10" ht="22.7" customHeight="1"/>
    <row r="46" spans="1:10" ht="22.7" customHeight="1"/>
    <row r="47" spans="1:10" ht="22.7" customHeight="1"/>
    <row r="48" spans="1:10" ht="22.7" customHeight="1"/>
    <row r="49" ht="22.7" customHeight="1"/>
    <row r="50" ht="22.7" customHeight="1"/>
    <row r="51" ht="22.7" customHeight="1"/>
    <row r="52" ht="22.7" customHeight="1"/>
    <row r="53" ht="22.7" customHeight="1"/>
    <row r="54" ht="22.7" customHeight="1"/>
    <row r="55" ht="22.7" customHeight="1"/>
    <row r="56" ht="22.7" customHeight="1"/>
    <row r="57" ht="22.7" customHeight="1"/>
    <row r="58" ht="22.7" customHeight="1"/>
    <row r="59" ht="22.7" customHeight="1"/>
    <row r="60" ht="22.7" customHeight="1"/>
    <row r="61" ht="23.25" customHeight="1"/>
    <row r="62" ht="22.7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</sheetData>
  <mergeCells count="61">
    <mergeCell ref="D33:D34"/>
    <mergeCell ref="E33:E34"/>
    <mergeCell ref="F33:F34"/>
    <mergeCell ref="G33:G34"/>
    <mergeCell ref="H33:H34"/>
    <mergeCell ref="D29:D30"/>
    <mergeCell ref="E29:E30"/>
    <mergeCell ref="F29:F30"/>
    <mergeCell ref="G29:G30"/>
    <mergeCell ref="H29:H30"/>
    <mergeCell ref="D31:D32"/>
    <mergeCell ref="E31:E32"/>
    <mergeCell ref="F31:F32"/>
    <mergeCell ref="G31:G32"/>
    <mergeCell ref="H31:H32"/>
    <mergeCell ref="D25:D26"/>
    <mergeCell ref="E25:E26"/>
    <mergeCell ref="F25:F26"/>
    <mergeCell ref="G25:G26"/>
    <mergeCell ref="H25:H26"/>
    <mergeCell ref="D27:D28"/>
    <mergeCell ref="E27:E28"/>
    <mergeCell ref="F27:F28"/>
    <mergeCell ref="G27:G28"/>
    <mergeCell ref="H27:H28"/>
    <mergeCell ref="D21:D22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D17:D18"/>
    <mergeCell ref="E17:E18"/>
    <mergeCell ref="F17:F18"/>
    <mergeCell ref="G17:G18"/>
    <mergeCell ref="H17:H18"/>
    <mergeCell ref="D19:D20"/>
    <mergeCell ref="E19:E20"/>
    <mergeCell ref="F19:F20"/>
    <mergeCell ref="G19:G20"/>
    <mergeCell ref="H19:H20"/>
    <mergeCell ref="D13:D14"/>
    <mergeCell ref="E13:E14"/>
    <mergeCell ref="F13:F14"/>
    <mergeCell ref="G13:G14"/>
    <mergeCell ref="H13:H14"/>
    <mergeCell ref="D15:D16"/>
    <mergeCell ref="E15:E16"/>
    <mergeCell ref="F15:F16"/>
    <mergeCell ref="G15:G16"/>
    <mergeCell ref="H15:H16"/>
    <mergeCell ref="A1:J1"/>
    <mergeCell ref="D11:D12"/>
    <mergeCell ref="E11:E12"/>
    <mergeCell ref="F11:F12"/>
    <mergeCell ref="G11:G12"/>
    <mergeCell ref="H11:H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8175-1605-4DEE-A78E-DD11041046FB}">
  <sheetPr>
    <tabColor theme="9" tint="0.39997558519241921"/>
  </sheetPr>
  <dimension ref="A1:L52"/>
  <sheetViews>
    <sheetView topLeftCell="A34" workbookViewId="0">
      <selection activeCell="A47" sqref="A47:A52"/>
    </sheetView>
  </sheetViews>
  <sheetFormatPr defaultColWidth="9.140625" defaultRowHeight="12.75"/>
  <cols>
    <col min="1" max="1" width="25.28515625" style="178" customWidth="1"/>
    <col min="2" max="2" width="8.42578125" style="202" customWidth="1"/>
    <col min="3" max="3" width="10.140625" style="178" customWidth="1"/>
    <col min="4" max="4" width="28.140625" style="178" customWidth="1"/>
    <col min="5" max="6" width="11.42578125" style="178" customWidth="1"/>
    <col min="7" max="8" width="9.42578125" style="178" customWidth="1"/>
    <col min="9" max="9" width="10.85546875" style="178" customWidth="1"/>
    <col min="10" max="12" width="9.42578125" style="178" customWidth="1"/>
    <col min="13" max="16384" width="9.140625" style="178"/>
  </cols>
  <sheetData>
    <row r="1" spans="1:12" s="191" customFormat="1" ht="18.75">
      <c r="A1" s="190"/>
      <c r="E1" s="192"/>
      <c r="F1" s="192"/>
    </row>
    <row r="2" spans="1:12" s="191" customFormat="1" ht="18.75">
      <c r="A2" s="190"/>
      <c r="E2" s="192"/>
      <c r="F2" s="192"/>
    </row>
    <row r="3" spans="1:12" s="191" customFormat="1">
      <c r="E3" s="192"/>
      <c r="F3" s="192"/>
    </row>
    <row r="4" spans="1:12" s="191" customFormat="1">
      <c r="E4" s="192"/>
      <c r="F4" s="192"/>
    </row>
    <row r="5" spans="1:12" s="191" customFormat="1">
      <c r="E5" s="192"/>
      <c r="F5" s="192"/>
    </row>
    <row r="6" spans="1:12" s="191" customFormat="1">
      <c r="E6" s="192"/>
      <c r="F6" s="192"/>
    </row>
    <row r="7" spans="1:12" s="191" customFormat="1">
      <c r="E7" s="192"/>
      <c r="F7" s="192"/>
    </row>
    <row r="8" spans="1:12" s="191" customFormat="1">
      <c r="A8" s="193" t="s">
        <v>220</v>
      </c>
      <c r="E8" s="194"/>
      <c r="F8" s="194"/>
    </row>
    <row r="9" spans="1:12" s="174" customFormat="1" ht="15">
      <c r="A9" s="195" t="s">
        <v>222</v>
      </c>
      <c r="B9" s="196" t="s">
        <v>75</v>
      </c>
      <c r="C9" s="196" t="s">
        <v>5</v>
      </c>
      <c r="D9" s="196" t="s">
        <v>235</v>
      </c>
      <c r="E9" s="197" t="s">
        <v>5</v>
      </c>
      <c r="F9" s="197" t="s">
        <v>236</v>
      </c>
      <c r="G9" s="197" t="s">
        <v>237</v>
      </c>
      <c r="H9" s="197" t="s">
        <v>238</v>
      </c>
      <c r="I9" s="197" t="s">
        <v>239</v>
      </c>
      <c r="J9" s="197" t="s">
        <v>240</v>
      </c>
      <c r="K9" s="197" t="s">
        <v>241</v>
      </c>
      <c r="L9" s="197" t="s">
        <v>242</v>
      </c>
    </row>
    <row r="10" spans="1:12" s="174" customFormat="1" ht="15">
      <c r="A10" s="196"/>
      <c r="B10" s="196" t="s">
        <v>99</v>
      </c>
      <c r="C10" s="196" t="s">
        <v>104</v>
      </c>
      <c r="D10" s="196"/>
      <c r="E10" s="197" t="s">
        <v>99</v>
      </c>
      <c r="F10" s="197" t="s">
        <v>104</v>
      </c>
      <c r="G10" s="197" t="s">
        <v>104</v>
      </c>
      <c r="H10" s="197" t="s">
        <v>104</v>
      </c>
      <c r="I10" s="197" t="s">
        <v>104</v>
      </c>
      <c r="J10" s="197" t="s">
        <v>104</v>
      </c>
      <c r="K10" s="197" t="s">
        <v>104</v>
      </c>
      <c r="L10" s="197" t="s">
        <v>104</v>
      </c>
    </row>
    <row r="11" spans="1:12" ht="15">
      <c r="A11" s="198" t="s">
        <v>313</v>
      </c>
      <c r="B11" s="198">
        <v>45125</v>
      </c>
      <c r="C11" s="198">
        <v>45130</v>
      </c>
      <c r="D11" s="244" t="s">
        <v>402</v>
      </c>
      <c r="E11" s="246">
        <v>45139</v>
      </c>
      <c r="F11" s="246">
        <f>E11+22</f>
        <v>45161</v>
      </c>
      <c r="G11" s="246">
        <f>F11+1</f>
        <v>45162</v>
      </c>
      <c r="H11" s="246">
        <f>G11+2</f>
        <v>45164</v>
      </c>
      <c r="I11" s="246">
        <f>H11+1</f>
        <v>45165</v>
      </c>
      <c r="J11" s="246">
        <f>I11+2</f>
        <v>45167</v>
      </c>
      <c r="K11" s="246">
        <f>J11+2</f>
        <v>45169</v>
      </c>
      <c r="L11" s="246">
        <f>K11+4</f>
        <v>45173</v>
      </c>
    </row>
    <row r="12" spans="1:12" ht="15">
      <c r="A12" s="200" t="s">
        <v>243</v>
      </c>
      <c r="B12" s="200">
        <v>45127</v>
      </c>
      <c r="C12" s="200">
        <v>45133</v>
      </c>
      <c r="D12" s="245"/>
      <c r="E12" s="247"/>
      <c r="F12" s="247"/>
      <c r="G12" s="247"/>
      <c r="H12" s="247"/>
      <c r="I12" s="247"/>
      <c r="J12" s="247"/>
      <c r="K12" s="247"/>
      <c r="L12" s="247"/>
    </row>
    <row r="13" spans="1:12" ht="15">
      <c r="A13" s="198" t="s">
        <v>314</v>
      </c>
      <c r="B13" s="198">
        <f t="shared" ref="B13:B32" si="0">B11+7</f>
        <v>45132</v>
      </c>
      <c r="C13" s="198">
        <f t="shared" ref="C13" si="1">+B13+5</f>
        <v>45137</v>
      </c>
      <c r="D13" s="244" t="s">
        <v>439</v>
      </c>
      <c r="E13" s="246">
        <f t="shared" ref="E13" si="2">E11+7</f>
        <v>45146</v>
      </c>
      <c r="F13" s="246">
        <f t="shared" ref="F13" si="3">E13+22</f>
        <v>45168</v>
      </c>
      <c r="G13" s="246">
        <f t="shared" ref="G13" si="4">F13+1</f>
        <v>45169</v>
      </c>
      <c r="H13" s="246">
        <f t="shared" ref="H13:K13" si="5">G13+2</f>
        <v>45171</v>
      </c>
      <c r="I13" s="246">
        <f t="shared" ref="I13" si="6">H13+1</f>
        <v>45172</v>
      </c>
      <c r="J13" s="246">
        <f t="shared" si="5"/>
        <v>45174</v>
      </c>
      <c r="K13" s="246">
        <f t="shared" si="5"/>
        <v>45176</v>
      </c>
      <c r="L13" s="246">
        <f t="shared" ref="L13" si="7">K13+4</f>
        <v>45180</v>
      </c>
    </row>
    <row r="14" spans="1:12" ht="15">
      <c r="A14" s="200" t="s">
        <v>245</v>
      </c>
      <c r="B14" s="200">
        <f t="shared" si="0"/>
        <v>45134</v>
      </c>
      <c r="C14" s="200">
        <f t="shared" ref="C14" si="8">+B14+6</f>
        <v>45140</v>
      </c>
      <c r="D14" s="245"/>
      <c r="E14" s="247"/>
      <c r="F14" s="247"/>
      <c r="G14" s="247"/>
      <c r="H14" s="247"/>
      <c r="I14" s="247"/>
      <c r="J14" s="247"/>
      <c r="K14" s="247"/>
      <c r="L14" s="247"/>
    </row>
    <row r="15" spans="1:12" ht="15">
      <c r="A15" s="198" t="s">
        <v>315</v>
      </c>
      <c r="B15" s="198">
        <f t="shared" si="0"/>
        <v>45139</v>
      </c>
      <c r="C15" s="198">
        <f t="shared" ref="C15" si="9">+B15+5</f>
        <v>45144</v>
      </c>
      <c r="D15" s="244" t="s">
        <v>440</v>
      </c>
      <c r="E15" s="246">
        <f t="shared" ref="E15" si="10">E13+7</f>
        <v>45153</v>
      </c>
      <c r="F15" s="246">
        <f t="shared" ref="F15" si="11">E15+22</f>
        <v>45175</v>
      </c>
      <c r="G15" s="246">
        <f t="shared" ref="G15" si="12">F15+1</f>
        <v>45176</v>
      </c>
      <c r="H15" s="246">
        <f t="shared" ref="H15:K15" si="13">G15+2</f>
        <v>45178</v>
      </c>
      <c r="I15" s="246">
        <f t="shared" ref="I15" si="14">H15+1</f>
        <v>45179</v>
      </c>
      <c r="J15" s="246">
        <f t="shared" si="13"/>
        <v>45181</v>
      </c>
      <c r="K15" s="246">
        <f t="shared" si="13"/>
        <v>45183</v>
      </c>
      <c r="L15" s="246">
        <f t="shared" ref="L15" si="15">K15+4</f>
        <v>45187</v>
      </c>
    </row>
    <row r="16" spans="1:12" ht="15">
      <c r="A16" s="200" t="s">
        <v>246</v>
      </c>
      <c r="B16" s="200">
        <f t="shared" si="0"/>
        <v>45141</v>
      </c>
      <c r="C16" s="200">
        <f t="shared" ref="C16" si="16">+B16+6</f>
        <v>45147</v>
      </c>
      <c r="D16" s="245"/>
      <c r="E16" s="247"/>
      <c r="F16" s="247"/>
      <c r="G16" s="247"/>
      <c r="H16" s="247"/>
      <c r="I16" s="247"/>
      <c r="J16" s="247"/>
      <c r="K16" s="247"/>
      <c r="L16" s="247"/>
    </row>
    <row r="17" spans="1:12" ht="15">
      <c r="A17" s="198" t="s">
        <v>316</v>
      </c>
      <c r="B17" s="198">
        <f t="shared" si="0"/>
        <v>45146</v>
      </c>
      <c r="C17" s="198">
        <f t="shared" ref="C17" si="17">+B17+5</f>
        <v>45151</v>
      </c>
      <c r="D17" s="244" t="s">
        <v>441</v>
      </c>
      <c r="E17" s="246">
        <f t="shared" ref="E17" si="18">E15+7</f>
        <v>45160</v>
      </c>
      <c r="F17" s="246">
        <f t="shared" ref="F17" si="19">E17+22</f>
        <v>45182</v>
      </c>
      <c r="G17" s="246">
        <f t="shared" ref="G17" si="20">F17+1</f>
        <v>45183</v>
      </c>
      <c r="H17" s="246">
        <f t="shared" ref="H17:K17" si="21">G17+2</f>
        <v>45185</v>
      </c>
      <c r="I17" s="246">
        <f t="shared" ref="I17" si="22">H17+1</f>
        <v>45186</v>
      </c>
      <c r="J17" s="246">
        <f t="shared" si="21"/>
        <v>45188</v>
      </c>
      <c r="K17" s="246">
        <f t="shared" si="21"/>
        <v>45190</v>
      </c>
      <c r="L17" s="246">
        <f t="shared" ref="L17" si="23">K17+4</f>
        <v>45194</v>
      </c>
    </row>
    <row r="18" spans="1:12" ht="15">
      <c r="A18" s="200" t="s">
        <v>247</v>
      </c>
      <c r="B18" s="200">
        <f t="shared" si="0"/>
        <v>45148</v>
      </c>
      <c r="C18" s="200">
        <f t="shared" ref="C18" si="24">+B18+6</f>
        <v>45154</v>
      </c>
      <c r="D18" s="245"/>
      <c r="E18" s="247"/>
      <c r="F18" s="247"/>
      <c r="G18" s="247"/>
      <c r="H18" s="247"/>
      <c r="I18" s="247"/>
      <c r="J18" s="247"/>
      <c r="K18" s="247"/>
      <c r="L18" s="247"/>
    </row>
    <row r="19" spans="1:12" ht="15">
      <c r="A19" s="198" t="s">
        <v>317</v>
      </c>
      <c r="B19" s="198">
        <f t="shared" si="0"/>
        <v>45153</v>
      </c>
      <c r="C19" s="198">
        <f t="shared" ref="C19" si="25">+B19+5</f>
        <v>45158</v>
      </c>
      <c r="D19" s="244" t="s">
        <v>442</v>
      </c>
      <c r="E19" s="246">
        <f t="shared" ref="E19" si="26">E17+7</f>
        <v>45167</v>
      </c>
      <c r="F19" s="246">
        <f t="shared" ref="F19" si="27">E19+22</f>
        <v>45189</v>
      </c>
      <c r="G19" s="246">
        <f t="shared" ref="G19" si="28">F19+1</f>
        <v>45190</v>
      </c>
      <c r="H19" s="246">
        <f t="shared" ref="H19:K19" si="29">G19+2</f>
        <v>45192</v>
      </c>
      <c r="I19" s="246">
        <f t="shared" ref="I19" si="30">H19+1</f>
        <v>45193</v>
      </c>
      <c r="J19" s="246">
        <f t="shared" si="29"/>
        <v>45195</v>
      </c>
      <c r="K19" s="246">
        <f t="shared" si="29"/>
        <v>45197</v>
      </c>
      <c r="L19" s="246">
        <f t="shared" ref="L19" si="31">K19+4</f>
        <v>45201</v>
      </c>
    </row>
    <row r="20" spans="1:12" ht="15">
      <c r="A20" s="200" t="s">
        <v>251</v>
      </c>
      <c r="B20" s="200">
        <f t="shared" si="0"/>
        <v>45155</v>
      </c>
      <c r="C20" s="200">
        <f t="shared" ref="C20" si="32">+B20+6</f>
        <v>45161</v>
      </c>
      <c r="D20" s="245"/>
      <c r="E20" s="247"/>
      <c r="F20" s="247"/>
      <c r="G20" s="247"/>
      <c r="H20" s="247"/>
      <c r="I20" s="247"/>
      <c r="J20" s="247"/>
      <c r="K20" s="247"/>
      <c r="L20" s="247"/>
    </row>
    <row r="21" spans="1:12" ht="15">
      <c r="A21" s="198" t="s">
        <v>318</v>
      </c>
      <c r="B21" s="198">
        <f t="shared" si="0"/>
        <v>45160</v>
      </c>
      <c r="C21" s="198">
        <f t="shared" ref="C21" si="33">+B21+5</f>
        <v>45165</v>
      </c>
      <c r="D21" s="244" t="s">
        <v>443</v>
      </c>
      <c r="E21" s="246">
        <f t="shared" ref="E21" si="34">E19+7</f>
        <v>45174</v>
      </c>
      <c r="F21" s="246">
        <f t="shared" ref="F21" si="35">E21+22</f>
        <v>45196</v>
      </c>
      <c r="G21" s="246">
        <f t="shared" ref="G21" si="36">F21+1</f>
        <v>45197</v>
      </c>
      <c r="H21" s="246">
        <f t="shared" ref="H21:K21" si="37">G21+2</f>
        <v>45199</v>
      </c>
      <c r="I21" s="246">
        <f t="shared" ref="I21" si="38">H21+1</f>
        <v>45200</v>
      </c>
      <c r="J21" s="246">
        <f t="shared" si="37"/>
        <v>45202</v>
      </c>
      <c r="K21" s="246">
        <f t="shared" si="37"/>
        <v>45204</v>
      </c>
      <c r="L21" s="246">
        <f t="shared" ref="L21" si="39">K21+4</f>
        <v>45208</v>
      </c>
    </row>
    <row r="22" spans="1:12" ht="15">
      <c r="A22" s="200" t="s">
        <v>269</v>
      </c>
      <c r="B22" s="200">
        <f t="shared" si="0"/>
        <v>45162</v>
      </c>
      <c r="C22" s="200">
        <f t="shared" ref="C22" si="40">+B22+6</f>
        <v>45168</v>
      </c>
      <c r="D22" s="245"/>
      <c r="E22" s="247"/>
      <c r="F22" s="247"/>
      <c r="G22" s="247"/>
      <c r="H22" s="247"/>
      <c r="I22" s="247"/>
      <c r="J22" s="247"/>
      <c r="K22" s="247"/>
      <c r="L22" s="247"/>
    </row>
    <row r="23" spans="1:12" ht="15">
      <c r="A23" s="198" t="s">
        <v>319</v>
      </c>
      <c r="B23" s="198">
        <f t="shared" si="0"/>
        <v>45167</v>
      </c>
      <c r="C23" s="198">
        <f t="shared" ref="C23" si="41">+B23+5</f>
        <v>45172</v>
      </c>
      <c r="D23" s="244" t="s">
        <v>444</v>
      </c>
      <c r="E23" s="246">
        <f t="shared" ref="E23" si="42">E21+7</f>
        <v>45181</v>
      </c>
      <c r="F23" s="246">
        <f t="shared" ref="F23" si="43">E23+22</f>
        <v>45203</v>
      </c>
      <c r="G23" s="246">
        <f t="shared" ref="G23" si="44">F23+1</f>
        <v>45204</v>
      </c>
      <c r="H23" s="246">
        <f t="shared" ref="H23:K23" si="45">G23+2</f>
        <v>45206</v>
      </c>
      <c r="I23" s="246">
        <f t="shared" ref="I23" si="46">H23+1</f>
        <v>45207</v>
      </c>
      <c r="J23" s="246">
        <f t="shared" si="45"/>
        <v>45209</v>
      </c>
      <c r="K23" s="246">
        <f t="shared" si="45"/>
        <v>45211</v>
      </c>
      <c r="L23" s="246">
        <f t="shared" ref="L23" si="47">K23+4</f>
        <v>45215</v>
      </c>
    </row>
    <row r="24" spans="1:12" ht="15">
      <c r="A24" s="200" t="s">
        <v>270</v>
      </c>
      <c r="B24" s="200">
        <f t="shared" si="0"/>
        <v>45169</v>
      </c>
      <c r="C24" s="200">
        <f t="shared" ref="C24" si="48">+B24+6</f>
        <v>45175</v>
      </c>
      <c r="D24" s="245"/>
      <c r="E24" s="247"/>
      <c r="F24" s="247"/>
      <c r="G24" s="247"/>
      <c r="H24" s="247"/>
      <c r="I24" s="247"/>
      <c r="J24" s="247"/>
      <c r="K24" s="247"/>
      <c r="L24" s="247"/>
    </row>
    <row r="25" spans="1:12" ht="15">
      <c r="A25" s="198" t="s">
        <v>320</v>
      </c>
      <c r="B25" s="198">
        <f t="shared" si="0"/>
        <v>45174</v>
      </c>
      <c r="C25" s="198">
        <f t="shared" ref="C25" si="49">+B25+5</f>
        <v>45179</v>
      </c>
      <c r="D25" s="244" t="s">
        <v>445</v>
      </c>
      <c r="E25" s="246">
        <f t="shared" ref="E25" si="50">E23+7</f>
        <v>45188</v>
      </c>
      <c r="F25" s="246">
        <f t="shared" ref="F25" si="51">E25+22</f>
        <v>45210</v>
      </c>
      <c r="G25" s="246">
        <f t="shared" ref="G25" si="52">F25+1</f>
        <v>45211</v>
      </c>
      <c r="H25" s="246">
        <f t="shared" ref="H25:K25" si="53">G25+2</f>
        <v>45213</v>
      </c>
      <c r="I25" s="246">
        <f t="shared" ref="I25" si="54">H25+1</f>
        <v>45214</v>
      </c>
      <c r="J25" s="246">
        <f t="shared" si="53"/>
        <v>45216</v>
      </c>
      <c r="K25" s="246">
        <f t="shared" si="53"/>
        <v>45218</v>
      </c>
      <c r="L25" s="246">
        <f t="shared" ref="L25" si="55">K25+4</f>
        <v>45222</v>
      </c>
    </row>
    <row r="26" spans="1:12" ht="15">
      <c r="A26" s="200" t="s">
        <v>271</v>
      </c>
      <c r="B26" s="200">
        <f t="shared" si="0"/>
        <v>45176</v>
      </c>
      <c r="C26" s="200">
        <f t="shared" ref="C26" si="56">+B26+6</f>
        <v>45182</v>
      </c>
      <c r="D26" s="245"/>
      <c r="E26" s="247"/>
      <c r="F26" s="247"/>
      <c r="G26" s="247"/>
      <c r="H26" s="247"/>
      <c r="I26" s="247"/>
      <c r="J26" s="247"/>
      <c r="K26" s="247"/>
      <c r="L26" s="247"/>
    </row>
    <row r="27" spans="1:12" ht="15">
      <c r="A27" s="198" t="s">
        <v>321</v>
      </c>
      <c r="B27" s="198">
        <f t="shared" si="0"/>
        <v>45181</v>
      </c>
      <c r="C27" s="198">
        <f t="shared" ref="C27" si="57">+B27+5</f>
        <v>45186</v>
      </c>
      <c r="D27" s="244" t="s">
        <v>446</v>
      </c>
      <c r="E27" s="246">
        <f t="shared" ref="E27" si="58">E25+7</f>
        <v>45195</v>
      </c>
      <c r="F27" s="246">
        <f t="shared" ref="F27" si="59">E27+22</f>
        <v>45217</v>
      </c>
      <c r="G27" s="246">
        <f t="shared" ref="G27" si="60">F27+1</f>
        <v>45218</v>
      </c>
      <c r="H27" s="246">
        <f t="shared" ref="H27:K27" si="61">G27+2</f>
        <v>45220</v>
      </c>
      <c r="I27" s="246">
        <f t="shared" ref="I27" si="62">H27+1</f>
        <v>45221</v>
      </c>
      <c r="J27" s="246">
        <f t="shared" si="61"/>
        <v>45223</v>
      </c>
      <c r="K27" s="246">
        <f t="shared" si="61"/>
        <v>45225</v>
      </c>
      <c r="L27" s="246">
        <f t="shared" ref="L27" si="63">K27+4</f>
        <v>45229</v>
      </c>
    </row>
    <row r="28" spans="1:12" ht="15">
      <c r="A28" s="200" t="s">
        <v>273</v>
      </c>
      <c r="B28" s="200">
        <f t="shared" si="0"/>
        <v>45183</v>
      </c>
      <c r="C28" s="200">
        <f t="shared" ref="C28" si="64">+B28+6</f>
        <v>45189</v>
      </c>
      <c r="D28" s="245"/>
      <c r="E28" s="247"/>
      <c r="F28" s="247"/>
      <c r="G28" s="247"/>
      <c r="H28" s="247"/>
      <c r="I28" s="247"/>
      <c r="J28" s="247"/>
      <c r="K28" s="247"/>
      <c r="L28" s="247"/>
    </row>
    <row r="29" spans="1:12" ht="15">
      <c r="A29" s="198" t="s">
        <v>322</v>
      </c>
      <c r="B29" s="198">
        <f t="shared" si="0"/>
        <v>45188</v>
      </c>
      <c r="C29" s="198">
        <f t="shared" ref="C29" si="65">+B29+5</f>
        <v>45193</v>
      </c>
      <c r="D29" s="244" t="s">
        <v>447</v>
      </c>
      <c r="E29" s="246">
        <f t="shared" ref="E29:E31" si="66">E27+7</f>
        <v>45202</v>
      </c>
      <c r="F29" s="246">
        <f t="shared" ref="F29" si="67">E29+22</f>
        <v>45224</v>
      </c>
      <c r="G29" s="246">
        <f t="shared" ref="G29" si="68">F29+1</f>
        <v>45225</v>
      </c>
      <c r="H29" s="246">
        <f t="shared" ref="H29:K29" si="69">G29+2</f>
        <v>45227</v>
      </c>
      <c r="I29" s="246">
        <f t="shared" ref="I29" si="70">H29+1</f>
        <v>45228</v>
      </c>
      <c r="J29" s="246">
        <f t="shared" si="69"/>
        <v>45230</v>
      </c>
      <c r="K29" s="246">
        <f t="shared" si="69"/>
        <v>45232</v>
      </c>
      <c r="L29" s="246">
        <f t="shared" ref="L29" si="71">K29+4</f>
        <v>45236</v>
      </c>
    </row>
    <row r="30" spans="1:12" ht="15">
      <c r="A30" s="200" t="s">
        <v>274</v>
      </c>
      <c r="B30" s="200">
        <f t="shared" si="0"/>
        <v>45190</v>
      </c>
      <c r="C30" s="200">
        <f t="shared" ref="C30" si="72">+B30+6</f>
        <v>45196</v>
      </c>
      <c r="D30" s="245"/>
      <c r="E30" s="247"/>
      <c r="F30" s="247"/>
      <c r="G30" s="247"/>
      <c r="H30" s="247"/>
      <c r="I30" s="247"/>
      <c r="J30" s="247"/>
      <c r="K30" s="247"/>
      <c r="L30" s="247"/>
    </row>
    <row r="31" spans="1:12" ht="15">
      <c r="A31" s="198" t="s">
        <v>323</v>
      </c>
      <c r="B31" s="198">
        <f t="shared" si="0"/>
        <v>45195</v>
      </c>
      <c r="C31" s="198">
        <f t="shared" ref="C31" si="73">+B31+5</f>
        <v>45200</v>
      </c>
      <c r="D31" s="244" t="s">
        <v>448</v>
      </c>
      <c r="E31" s="246">
        <f t="shared" si="66"/>
        <v>45209</v>
      </c>
      <c r="F31" s="246">
        <f t="shared" ref="F31" si="74">E31+22</f>
        <v>45231</v>
      </c>
      <c r="G31" s="246">
        <f t="shared" ref="G31" si="75">F31+1</f>
        <v>45232</v>
      </c>
      <c r="H31" s="246">
        <f t="shared" ref="H31:K31" si="76">G31+2</f>
        <v>45234</v>
      </c>
      <c r="I31" s="246">
        <f t="shared" ref="I31" si="77">H31+1</f>
        <v>45235</v>
      </c>
      <c r="J31" s="246">
        <f t="shared" si="76"/>
        <v>45237</v>
      </c>
      <c r="K31" s="246">
        <f t="shared" si="76"/>
        <v>45239</v>
      </c>
      <c r="L31" s="246">
        <f t="shared" ref="L31" si="78">K31+4</f>
        <v>45243</v>
      </c>
    </row>
    <row r="32" spans="1:12" s="201" customFormat="1" ht="15">
      <c r="A32" s="200" t="s">
        <v>275</v>
      </c>
      <c r="B32" s="200">
        <f t="shared" si="0"/>
        <v>45197</v>
      </c>
      <c r="C32" s="200">
        <f t="shared" ref="C32" si="79">+B32+6</f>
        <v>45203</v>
      </c>
      <c r="D32" s="245"/>
      <c r="E32" s="247"/>
      <c r="F32" s="247"/>
      <c r="G32" s="247"/>
      <c r="H32" s="247"/>
      <c r="I32" s="247"/>
      <c r="J32" s="247"/>
      <c r="K32" s="247"/>
      <c r="L32" s="247"/>
    </row>
    <row r="33" spans="1:11" s="134" customFormat="1" ht="1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 s="134" customFormat="1" ht="15">
      <c r="A34" s="159" t="s">
        <v>201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 s="134" customFormat="1" ht="15">
      <c r="A35" s="160"/>
      <c r="B35" s="160"/>
      <c r="C35" s="160"/>
      <c r="D35" s="140"/>
      <c r="E35" s="140"/>
      <c r="F35" s="140"/>
      <c r="G35" s="140"/>
      <c r="H35" s="140"/>
      <c r="I35" s="140"/>
      <c r="J35" s="140"/>
      <c r="K35" s="140"/>
    </row>
    <row r="36" spans="1:11" s="134" customFormat="1" ht="15">
      <c r="A36" s="161" t="s">
        <v>202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</row>
    <row r="37" spans="1:11" s="134" customFormat="1" ht="15">
      <c r="A37" s="162" t="s">
        <v>204</v>
      </c>
      <c r="B37" s="140" t="s">
        <v>205</v>
      </c>
      <c r="C37" s="140"/>
      <c r="D37" s="160"/>
      <c r="E37" s="161" t="s">
        <v>203</v>
      </c>
      <c r="F37" s="160"/>
      <c r="G37" s="160"/>
      <c r="H37" s="160"/>
      <c r="I37" s="160"/>
      <c r="J37" s="160"/>
      <c r="K37" s="160"/>
    </row>
    <row r="38" spans="1:11" s="134" customFormat="1" ht="15">
      <c r="A38" s="162" t="s">
        <v>207</v>
      </c>
      <c r="B38" s="140" t="s">
        <v>208</v>
      </c>
      <c r="C38" s="140"/>
      <c r="D38" s="140"/>
      <c r="E38" s="162" t="s">
        <v>204</v>
      </c>
      <c r="F38" s="140" t="s">
        <v>206</v>
      </c>
      <c r="G38" s="140"/>
      <c r="H38" s="140"/>
      <c r="I38" s="140"/>
      <c r="J38" s="140"/>
      <c r="K38" s="140"/>
    </row>
    <row r="39" spans="1:11" s="134" customFormat="1" ht="15">
      <c r="A39" s="162" t="s">
        <v>209</v>
      </c>
      <c r="B39" s="140" t="s">
        <v>210</v>
      </c>
      <c r="C39" s="140"/>
      <c r="D39" s="140"/>
      <c r="E39" s="162" t="s">
        <v>207</v>
      </c>
      <c r="F39" s="140" t="s">
        <v>206</v>
      </c>
      <c r="G39" s="140"/>
      <c r="H39" s="140"/>
      <c r="I39" s="140"/>
      <c r="J39" s="140"/>
      <c r="K39" s="140"/>
    </row>
    <row r="40" spans="1:11" s="134" customFormat="1" ht="15">
      <c r="A40" s="161" t="s">
        <v>212</v>
      </c>
      <c r="B40" s="160"/>
      <c r="C40" s="160"/>
      <c r="D40" s="140"/>
      <c r="E40" s="162" t="s">
        <v>209</v>
      </c>
      <c r="F40" s="140" t="s">
        <v>211</v>
      </c>
      <c r="G40" s="140"/>
      <c r="H40" s="140"/>
      <c r="I40" s="140"/>
      <c r="J40" s="140"/>
      <c r="K40" s="140"/>
    </row>
    <row r="41" spans="1:11" s="134" customFormat="1" ht="15">
      <c r="A41" s="162" t="s">
        <v>204</v>
      </c>
      <c r="B41" s="140" t="s">
        <v>214</v>
      </c>
      <c r="C41" s="140"/>
      <c r="D41" s="160"/>
      <c r="E41" s="161" t="s">
        <v>213</v>
      </c>
      <c r="F41" s="160"/>
      <c r="G41" s="160"/>
      <c r="H41" s="160"/>
      <c r="I41" s="160"/>
      <c r="J41" s="160"/>
      <c r="K41" s="160"/>
    </row>
    <row r="42" spans="1:11" s="134" customFormat="1" ht="15">
      <c r="A42" s="162" t="s">
        <v>207</v>
      </c>
      <c r="B42" s="140" t="s">
        <v>214</v>
      </c>
      <c r="C42" s="140"/>
      <c r="D42" s="140"/>
      <c r="E42" s="162" t="s">
        <v>204</v>
      </c>
      <c r="F42" s="140" t="s">
        <v>215</v>
      </c>
      <c r="G42" s="140"/>
      <c r="H42" s="140"/>
      <c r="I42" s="140"/>
      <c r="J42" s="140"/>
      <c r="K42" s="140"/>
    </row>
    <row r="43" spans="1:11" s="134" customFormat="1" ht="15">
      <c r="A43" s="162" t="s">
        <v>209</v>
      </c>
      <c r="B43" s="140" t="s">
        <v>216</v>
      </c>
      <c r="C43" s="140"/>
      <c r="D43" s="140"/>
      <c r="E43" s="162" t="s">
        <v>207</v>
      </c>
      <c r="F43" s="140" t="s">
        <v>215</v>
      </c>
      <c r="G43" s="140"/>
      <c r="H43" s="140"/>
      <c r="I43" s="140"/>
      <c r="J43" s="140"/>
      <c r="K43" s="140"/>
    </row>
    <row r="44" spans="1:11" s="134" customFormat="1" ht="15">
      <c r="A44" s="162"/>
      <c r="B44" s="140"/>
      <c r="C44" s="140"/>
      <c r="D44" s="140"/>
      <c r="E44" s="162" t="s">
        <v>209</v>
      </c>
      <c r="F44" s="140" t="s">
        <v>217</v>
      </c>
      <c r="G44" s="140"/>
      <c r="H44" s="140"/>
      <c r="I44" s="140"/>
      <c r="J44" s="140"/>
      <c r="K44" s="140"/>
    </row>
    <row r="45" spans="1:11" s="134" customFormat="1" ht="15">
      <c r="A45" s="162" t="s">
        <v>218</v>
      </c>
      <c r="B45" s="159" t="s">
        <v>219</v>
      </c>
      <c r="C45" s="140"/>
      <c r="D45" s="140"/>
      <c r="E45" s="140"/>
      <c r="F45" s="140"/>
      <c r="G45" s="140"/>
      <c r="H45" s="140"/>
      <c r="I45" s="140"/>
      <c r="J45" s="140"/>
      <c r="K45" s="140"/>
    </row>
    <row r="46" spans="1:11" s="134" customFormat="1" ht="15">
      <c r="A46" s="178"/>
      <c r="B46" s="202"/>
      <c r="C46" s="178"/>
      <c r="D46" s="140"/>
      <c r="E46" s="140"/>
      <c r="F46" s="140"/>
      <c r="G46" s="140"/>
      <c r="H46" s="140"/>
      <c r="I46" s="140"/>
      <c r="J46" s="140"/>
      <c r="K46" s="140"/>
    </row>
    <row r="47" spans="1:11" ht="15">
      <c r="A47" s="38" t="s">
        <v>72</v>
      </c>
    </row>
    <row r="48" spans="1:11">
      <c r="A48" s="135" t="s">
        <v>188</v>
      </c>
    </row>
    <row r="49" spans="1:1">
      <c r="A49" s="135" t="s">
        <v>189</v>
      </c>
    </row>
    <row r="50" spans="1:1">
      <c r="A50" s="135" t="s">
        <v>190</v>
      </c>
    </row>
    <row r="51" spans="1:1">
      <c r="A51" s="137"/>
    </row>
    <row r="52" spans="1:1">
      <c r="A52" s="139" t="s">
        <v>191</v>
      </c>
    </row>
  </sheetData>
  <mergeCells count="99">
    <mergeCell ref="L11:L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11:D12"/>
    <mergeCell ref="E11:E12"/>
    <mergeCell ref="F11:F12"/>
    <mergeCell ref="G11:G12"/>
    <mergeCell ref="H11:H12"/>
    <mergeCell ref="G15:G16"/>
    <mergeCell ref="H15:H16"/>
    <mergeCell ref="I11:I12"/>
    <mergeCell ref="J11:J12"/>
    <mergeCell ref="K11:K12"/>
    <mergeCell ref="I15:I16"/>
    <mergeCell ref="J15:J16"/>
    <mergeCell ref="K15:K16"/>
    <mergeCell ref="L15:L16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D15:D16"/>
    <mergeCell ref="E15:E16"/>
    <mergeCell ref="F15:F16"/>
    <mergeCell ref="G19:G20"/>
    <mergeCell ref="H19:H20"/>
    <mergeCell ref="I19:I20"/>
    <mergeCell ref="J19:J20"/>
    <mergeCell ref="K19:K20"/>
    <mergeCell ref="D19:D20"/>
    <mergeCell ref="E19:E20"/>
    <mergeCell ref="J23:J24"/>
    <mergeCell ref="K23:K24"/>
    <mergeCell ref="L23:L24"/>
    <mergeCell ref="L19:L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F19:F20"/>
    <mergeCell ref="I23:I24"/>
    <mergeCell ref="D25:D26"/>
    <mergeCell ref="E25:E26"/>
    <mergeCell ref="F25:F26"/>
    <mergeCell ref="G25:G26"/>
    <mergeCell ref="H25:H26"/>
    <mergeCell ref="D23:D24"/>
    <mergeCell ref="E23:E24"/>
    <mergeCell ref="F23:F24"/>
    <mergeCell ref="G23:G24"/>
    <mergeCell ref="H23:H24"/>
    <mergeCell ref="K25:K26"/>
    <mergeCell ref="L25:L26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I25:I26"/>
    <mergeCell ref="J25:J26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J31:J32"/>
    <mergeCell ref="K31:K32"/>
    <mergeCell ref="L31:L32"/>
    <mergeCell ref="I31:I32"/>
    <mergeCell ref="D31:D32"/>
    <mergeCell ref="E31:E32"/>
    <mergeCell ref="F31:F32"/>
    <mergeCell ref="G31:G32"/>
    <mergeCell ref="H31:H32"/>
  </mergeCells>
  <hyperlinks>
    <hyperlink ref="A34" r:id="rId1" xr:uid="{C15FA34B-BAF6-4F64-9A84-D9DFB2D8D81D}"/>
    <hyperlink ref="B45" r:id="rId2" xr:uid="{25FC25B5-5DD0-468C-A499-4376BCB94347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3E41-0D1E-4675-AD8D-B75D52C5AA0B}">
  <sheetPr>
    <tabColor theme="9" tint="0.39997558519241921"/>
  </sheetPr>
  <dimension ref="A1:K53"/>
  <sheetViews>
    <sheetView topLeftCell="A36" workbookViewId="0">
      <selection activeCell="A11" sqref="A11:C30"/>
    </sheetView>
  </sheetViews>
  <sheetFormatPr defaultColWidth="9.140625" defaultRowHeight="12.75"/>
  <cols>
    <col min="1" max="1" width="32.7109375" style="183" customWidth="1"/>
    <col min="2" max="2" width="8.42578125" style="188" customWidth="1"/>
    <col min="3" max="3" width="9.7109375" style="183" customWidth="1"/>
    <col min="4" max="4" width="27.42578125" style="183" customWidth="1"/>
    <col min="5" max="5" width="11.42578125" style="183" customWidth="1"/>
    <col min="6" max="10" width="11.85546875" style="183" customWidth="1"/>
    <col min="11" max="16384" width="9.140625" style="183"/>
  </cols>
  <sheetData>
    <row r="1" spans="1:11" s="166" customFormat="1" ht="18">
      <c r="A1" s="165"/>
      <c r="E1" s="167"/>
      <c r="F1" s="168"/>
      <c r="G1" s="168"/>
      <c r="H1" s="168"/>
    </row>
    <row r="2" spans="1:11" s="166" customFormat="1" ht="18">
      <c r="A2" s="165"/>
      <c r="E2" s="167"/>
      <c r="F2" s="168"/>
      <c r="G2" s="168"/>
      <c r="H2" s="168"/>
    </row>
    <row r="3" spans="1:11" s="166" customFormat="1">
      <c r="E3" s="167"/>
      <c r="F3" s="168"/>
      <c r="G3" s="168"/>
      <c r="H3" s="168"/>
    </row>
    <row r="4" spans="1:11" s="166" customFormat="1">
      <c r="E4" s="167"/>
      <c r="F4" s="168"/>
      <c r="G4" s="168"/>
      <c r="H4" s="168"/>
    </row>
    <row r="5" spans="1:11" s="166" customFormat="1">
      <c r="E5" s="167"/>
      <c r="F5" s="168"/>
      <c r="G5" s="168"/>
      <c r="H5" s="168"/>
    </row>
    <row r="6" spans="1:11" s="166" customFormat="1">
      <c r="E6" s="167"/>
      <c r="F6" s="168"/>
      <c r="G6" s="168"/>
      <c r="H6" s="168"/>
    </row>
    <row r="7" spans="1:11" s="166" customFormat="1">
      <c r="E7" s="167"/>
      <c r="F7" s="168"/>
      <c r="G7" s="168"/>
      <c r="H7" s="168"/>
    </row>
    <row r="8" spans="1:11" s="166" customFormat="1">
      <c r="A8" s="169" t="s">
        <v>220</v>
      </c>
      <c r="E8" s="170" t="s">
        <v>221</v>
      </c>
      <c r="F8" s="171">
        <f ca="1">TODAY()</f>
        <v>45126</v>
      </c>
      <c r="G8" s="171"/>
      <c r="H8" s="171"/>
    </row>
    <row r="9" spans="1:11" s="174" customFormat="1">
      <c r="A9" s="248" t="s">
        <v>222</v>
      </c>
      <c r="B9" s="172" t="s">
        <v>75</v>
      </c>
      <c r="C9" s="172" t="s">
        <v>223</v>
      </c>
      <c r="D9" s="248" t="s">
        <v>224</v>
      </c>
      <c r="E9" s="172" t="s">
        <v>223</v>
      </c>
      <c r="F9" s="172" t="s">
        <v>225</v>
      </c>
      <c r="G9" s="172" t="s">
        <v>226</v>
      </c>
      <c r="H9" s="172" t="s">
        <v>227</v>
      </c>
      <c r="I9" s="172" t="s">
        <v>228</v>
      </c>
      <c r="J9" s="172" t="s">
        <v>229</v>
      </c>
      <c r="K9" s="173"/>
    </row>
    <row r="10" spans="1:11" s="174" customFormat="1">
      <c r="A10" s="248"/>
      <c r="B10" s="172" t="s">
        <v>99</v>
      </c>
      <c r="C10" s="172" t="s">
        <v>104</v>
      </c>
      <c r="D10" s="248"/>
      <c r="E10" s="172" t="s">
        <v>99</v>
      </c>
      <c r="F10" s="172" t="s">
        <v>104</v>
      </c>
      <c r="G10" s="172" t="s">
        <v>104</v>
      </c>
      <c r="H10" s="172" t="s">
        <v>104</v>
      </c>
      <c r="I10" s="172" t="s">
        <v>104</v>
      </c>
      <c r="J10" s="172" t="s">
        <v>104</v>
      </c>
      <c r="K10" s="173"/>
    </row>
    <row r="11" spans="1:11" s="178" customFormat="1" ht="14.25">
      <c r="A11" s="150" t="s">
        <v>337</v>
      </c>
      <c r="B11" s="150">
        <v>45123</v>
      </c>
      <c r="C11" s="150">
        <v>45126</v>
      </c>
      <c r="D11" s="175" t="s">
        <v>414</v>
      </c>
      <c r="E11" s="176">
        <f>B11+6</f>
        <v>45129</v>
      </c>
      <c r="F11" s="176">
        <f>B11+30</f>
        <v>45153</v>
      </c>
      <c r="G11" s="176">
        <f>B11+32</f>
        <v>45155</v>
      </c>
      <c r="H11" s="176">
        <f>B11+34</f>
        <v>45157</v>
      </c>
      <c r="I11" s="176">
        <f>B11+41</f>
        <v>45164</v>
      </c>
      <c r="J11" s="176">
        <f>B11+44</f>
        <v>45167</v>
      </c>
      <c r="K11" s="177"/>
    </row>
    <row r="12" spans="1:11" s="178" customFormat="1" ht="14.25">
      <c r="A12" s="150" t="s">
        <v>358</v>
      </c>
      <c r="B12" s="150">
        <f t="shared" ref="B12:B30" si="0">B11+7</f>
        <v>45130</v>
      </c>
      <c r="C12" s="150">
        <f t="shared" ref="C12:C21" si="1">B12+3</f>
        <v>45133</v>
      </c>
      <c r="D12" s="175" t="s">
        <v>415</v>
      </c>
      <c r="E12" s="176">
        <f t="shared" ref="E12:E21" si="2">B12+6</f>
        <v>45136</v>
      </c>
      <c r="F12" s="176">
        <f t="shared" ref="F12:F21" si="3">B12+30</f>
        <v>45160</v>
      </c>
      <c r="G12" s="176">
        <f t="shared" ref="G12:G21" si="4">B12+32</f>
        <v>45162</v>
      </c>
      <c r="H12" s="176">
        <f t="shared" ref="H12:H21" si="5">B12+24</f>
        <v>45154</v>
      </c>
      <c r="I12" s="176">
        <f t="shared" ref="I12:I21" si="6">B12+41</f>
        <v>45171</v>
      </c>
      <c r="J12" s="176">
        <f t="shared" ref="J12:J21" si="7">B12+44</f>
        <v>45174</v>
      </c>
      <c r="K12" s="177"/>
    </row>
    <row r="13" spans="1:11" s="178" customFormat="1" ht="14.25">
      <c r="A13" s="150" t="s">
        <v>359</v>
      </c>
      <c r="B13" s="150">
        <f t="shared" si="0"/>
        <v>45137</v>
      </c>
      <c r="C13" s="150">
        <f t="shared" si="1"/>
        <v>45140</v>
      </c>
      <c r="D13" s="175" t="s">
        <v>416</v>
      </c>
      <c r="E13" s="176">
        <f t="shared" si="2"/>
        <v>45143</v>
      </c>
      <c r="F13" s="176">
        <f t="shared" si="3"/>
        <v>45167</v>
      </c>
      <c r="G13" s="176">
        <f t="shared" si="4"/>
        <v>45169</v>
      </c>
      <c r="H13" s="176">
        <f t="shared" si="5"/>
        <v>45161</v>
      </c>
      <c r="I13" s="176">
        <f t="shared" si="6"/>
        <v>45178</v>
      </c>
      <c r="J13" s="176">
        <f t="shared" si="7"/>
        <v>45181</v>
      </c>
      <c r="K13" s="177"/>
    </row>
    <row r="14" spans="1:11" s="178" customFormat="1" ht="14.25">
      <c r="A14" s="150" t="s">
        <v>360</v>
      </c>
      <c r="B14" s="150">
        <f t="shared" si="0"/>
        <v>45144</v>
      </c>
      <c r="C14" s="150">
        <f t="shared" si="1"/>
        <v>45147</v>
      </c>
      <c r="D14" s="175" t="s">
        <v>417</v>
      </c>
      <c r="E14" s="176">
        <f t="shared" si="2"/>
        <v>45150</v>
      </c>
      <c r="F14" s="176">
        <f t="shared" si="3"/>
        <v>45174</v>
      </c>
      <c r="G14" s="176">
        <f t="shared" si="4"/>
        <v>45176</v>
      </c>
      <c r="H14" s="176">
        <f t="shared" si="5"/>
        <v>45168</v>
      </c>
      <c r="I14" s="176">
        <f t="shared" si="6"/>
        <v>45185</v>
      </c>
      <c r="J14" s="176">
        <f t="shared" si="7"/>
        <v>45188</v>
      </c>
      <c r="K14" s="177"/>
    </row>
    <row r="15" spans="1:11" s="178" customFormat="1" ht="14.25">
      <c r="A15" s="150" t="s">
        <v>361</v>
      </c>
      <c r="B15" s="150">
        <f t="shared" si="0"/>
        <v>45151</v>
      </c>
      <c r="C15" s="150">
        <f t="shared" si="1"/>
        <v>45154</v>
      </c>
      <c r="D15" s="175" t="s">
        <v>418</v>
      </c>
      <c r="E15" s="176">
        <f t="shared" si="2"/>
        <v>45157</v>
      </c>
      <c r="F15" s="176">
        <f t="shared" si="3"/>
        <v>45181</v>
      </c>
      <c r="G15" s="176">
        <f t="shared" si="4"/>
        <v>45183</v>
      </c>
      <c r="H15" s="176">
        <f t="shared" si="5"/>
        <v>45175</v>
      </c>
      <c r="I15" s="176">
        <f t="shared" si="6"/>
        <v>45192</v>
      </c>
      <c r="J15" s="176">
        <f t="shared" si="7"/>
        <v>45195</v>
      </c>
      <c r="K15" s="177"/>
    </row>
    <row r="16" spans="1:11" s="178" customFormat="1" ht="14.25">
      <c r="A16" s="150" t="s">
        <v>362</v>
      </c>
      <c r="B16" s="150">
        <f t="shared" si="0"/>
        <v>45158</v>
      </c>
      <c r="C16" s="150">
        <f t="shared" si="1"/>
        <v>45161</v>
      </c>
      <c r="D16" s="175" t="s">
        <v>419</v>
      </c>
      <c r="E16" s="176">
        <f t="shared" si="2"/>
        <v>45164</v>
      </c>
      <c r="F16" s="176">
        <f t="shared" si="3"/>
        <v>45188</v>
      </c>
      <c r="G16" s="176">
        <f t="shared" si="4"/>
        <v>45190</v>
      </c>
      <c r="H16" s="176">
        <f t="shared" si="5"/>
        <v>45182</v>
      </c>
      <c r="I16" s="176">
        <f t="shared" si="6"/>
        <v>45199</v>
      </c>
      <c r="J16" s="176">
        <f t="shared" si="7"/>
        <v>45202</v>
      </c>
      <c r="K16" s="177"/>
    </row>
    <row r="17" spans="1:11" s="178" customFormat="1" ht="14.25">
      <c r="A17" s="150" t="s">
        <v>363</v>
      </c>
      <c r="B17" s="150">
        <f t="shared" si="0"/>
        <v>45165</v>
      </c>
      <c r="C17" s="150">
        <f t="shared" si="1"/>
        <v>45168</v>
      </c>
      <c r="D17" s="175" t="s">
        <v>420</v>
      </c>
      <c r="E17" s="176">
        <f t="shared" si="2"/>
        <v>45171</v>
      </c>
      <c r="F17" s="176">
        <f t="shared" si="3"/>
        <v>45195</v>
      </c>
      <c r="G17" s="176">
        <f t="shared" si="4"/>
        <v>45197</v>
      </c>
      <c r="H17" s="176">
        <f t="shared" si="5"/>
        <v>45189</v>
      </c>
      <c r="I17" s="176">
        <f t="shared" si="6"/>
        <v>45206</v>
      </c>
      <c r="J17" s="176">
        <f t="shared" si="7"/>
        <v>45209</v>
      </c>
      <c r="K17" s="177"/>
    </row>
    <row r="18" spans="1:11" s="178" customFormat="1" ht="14.25">
      <c r="A18" s="150" t="s">
        <v>364</v>
      </c>
      <c r="B18" s="150">
        <f t="shared" si="0"/>
        <v>45172</v>
      </c>
      <c r="C18" s="150">
        <f t="shared" si="1"/>
        <v>45175</v>
      </c>
      <c r="D18" s="175" t="s">
        <v>421</v>
      </c>
      <c r="E18" s="176">
        <f t="shared" si="2"/>
        <v>45178</v>
      </c>
      <c r="F18" s="176">
        <f t="shared" si="3"/>
        <v>45202</v>
      </c>
      <c r="G18" s="176">
        <f t="shared" si="4"/>
        <v>45204</v>
      </c>
      <c r="H18" s="176">
        <f t="shared" si="5"/>
        <v>45196</v>
      </c>
      <c r="I18" s="176">
        <f t="shared" si="6"/>
        <v>45213</v>
      </c>
      <c r="J18" s="176">
        <f t="shared" si="7"/>
        <v>45216</v>
      </c>
      <c r="K18" s="177"/>
    </row>
    <row r="19" spans="1:11" s="178" customFormat="1" ht="14.25">
      <c r="A19" s="150" t="s">
        <v>365</v>
      </c>
      <c r="B19" s="150">
        <f t="shared" si="0"/>
        <v>45179</v>
      </c>
      <c r="C19" s="150">
        <f t="shared" si="1"/>
        <v>45182</v>
      </c>
      <c r="D19" s="175" t="s">
        <v>422</v>
      </c>
      <c r="E19" s="176">
        <f t="shared" si="2"/>
        <v>45185</v>
      </c>
      <c r="F19" s="176">
        <f t="shared" si="3"/>
        <v>45209</v>
      </c>
      <c r="G19" s="176">
        <f t="shared" si="4"/>
        <v>45211</v>
      </c>
      <c r="H19" s="176">
        <f t="shared" si="5"/>
        <v>45203</v>
      </c>
      <c r="I19" s="176">
        <f t="shared" si="6"/>
        <v>45220</v>
      </c>
      <c r="J19" s="176">
        <f t="shared" si="7"/>
        <v>45223</v>
      </c>
      <c r="K19" s="177"/>
    </row>
    <row r="20" spans="1:11" s="178" customFormat="1" ht="14.25">
      <c r="A20" s="150" t="s">
        <v>366</v>
      </c>
      <c r="B20" s="150">
        <f t="shared" si="0"/>
        <v>45186</v>
      </c>
      <c r="C20" s="150">
        <f t="shared" si="1"/>
        <v>45189</v>
      </c>
      <c r="D20" s="175" t="s">
        <v>423</v>
      </c>
      <c r="E20" s="176">
        <f t="shared" si="2"/>
        <v>45192</v>
      </c>
      <c r="F20" s="176">
        <f t="shared" si="3"/>
        <v>45216</v>
      </c>
      <c r="G20" s="176">
        <f t="shared" si="4"/>
        <v>45218</v>
      </c>
      <c r="H20" s="176">
        <f t="shared" si="5"/>
        <v>45210</v>
      </c>
      <c r="I20" s="176">
        <f t="shared" si="6"/>
        <v>45227</v>
      </c>
      <c r="J20" s="176">
        <f t="shared" si="7"/>
        <v>45230</v>
      </c>
      <c r="K20" s="177"/>
    </row>
    <row r="21" spans="1:11" s="178" customFormat="1" ht="14.25">
      <c r="A21" s="150" t="s">
        <v>367</v>
      </c>
      <c r="B21" s="150">
        <f t="shared" si="0"/>
        <v>45193</v>
      </c>
      <c r="C21" s="150">
        <f t="shared" si="1"/>
        <v>45196</v>
      </c>
      <c r="D21" s="175" t="s">
        <v>424</v>
      </c>
      <c r="E21" s="176">
        <f t="shared" si="2"/>
        <v>45199</v>
      </c>
      <c r="F21" s="176">
        <f t="shared" si="3"/>
        <v>45223</v>
      </c>
      <c r="G21" s="176">
        <f t="shared" si="4"/>
        <v>45225</v>
      </c>
      <c r="H21" s="176">
        <f t="shared" si="5"/>
        <v>45217</v>
      </c>
      <c r="I21" s="176">
        <f t="shared" si="6"/>
        <v>45234</v>
      </c>
      <c r="J21" s="176">
        <f t="shared" si="7"/>
        <v>45237</v>
      </c>
      <c r="K21" s="177"/>
    </row>
    <row r="22" spans="1:11" s="178" customFormat="1" ht="14.25">
      <c r="A22" s="150" t="s">
        <v>368</v>
      </c>
      <c r="B22" s="150">
        <f t="shared" si="0"/>
        <v>45200</v>
      </c>
      <c r="C22" s="150">
        <f t="shared" ref="C22:C29" si="8">B22+3</f>
        <v>45203</v>
      </c>
      <c r="D22" s="179" t="s">
        <v>425</v>
      </c>
      <c r="E22" s="176">
        <f t="shared" ref="E22:E30" si="9">B22+6</f>
        <v>45206</v>
      </c>
      <c r="F22" s="176">
        <f t="shared" ref="F22:F30" si="10">B22+30</f>
        <v>45230</v>
      </c>
      <c r="G22" s="176">
        <f t="shared" ref="G22:G30" si="11">B22+32</f>
        <v>45232</v>
      </c>
      <c r="H22" s="176">
        <f t="shared" ref="H22:H30" si="12">B22+24</f>
        <v>45224</v>
      </c>
      <c r="I22" s="176">
        <f t="shared" ref="I22:I30" si="13">B22+41</f>
        <v>45241</v>
      </c>
      <c r="J22" s="176">
        <f t="shared" ref="J22:J30" si="14">B22+44</f>
        <v>45244</v>
      </c>
      <c r="K22" s="177"/>
    </row>
    <row r="23" spans="1:11" s="178" customFormat="1" ht="14.25">
      <c r="A23" s="150" t="s">
        <v>369</v>
      </c>
      <c r="B23" s="150">
        <f t="shared" si="0"/>
        <v>45207</v>
      </c>
      <c r="C23" s="150">
        <f t="shared" si="8"/>
        <v>45210</v>
      </c>
      <c r="D23" s="179" t="s">
        <v>426</v>
      </c>
      <c r="E23" s="176">
        <f t="shared" si="9"/>
        <v>45213</v>
      </c>
      <c r="F23" s="176">
        <f t="shared" si="10"/>
        <v>45237</v>
      </c>
      <c r="G23" s="176">
        <f t="shared" si="11"/>
        <v>45239</v>
      </c>
      <c r="H23" s="176">
        <f t="shared" si="12"/>
        <v>45231</v>
      </c>
      <c r="I23" s="176">
        <f t="shared" si="13"/>
        <v>45248</v>
      </c>
      <c r="J23" s="176">
        <f t="shared" si="14"/>
        <v>45251</v>
      </c>
      <c r="K23" s="177"/>
    </row>
    <row r="24" spans="1:11" s="178" customFormat="1" ht="14.25">
      <c r="A24" s="150" t="s">
        <v>370</v>
      </c>
      <c r="B24" s="150">
        <f t="shared" si="0"/>
        <v>45214</v>
      </c>
      <c r="C24" s="150">
        <f t="shared" si="8"/>
        <v>45217</v>
      </c>
      <c r="D24" s="179" t="s">
        <v>427</v>
      </c>
      <c r="E24" s="176">
        <f t="shared" si="9"/>
        <v>45220</v>
      </c>
      <c r="F24" s="176">
        <f t="shared" si="10"/>
        <v>45244</v>
      </c>
      <c r="G24" s="176">
        <f t="shared" si="11"/>
        <v>45246</v>
      </c>
      <c r="H24" s="176">
        <f t="shared" si="12"/>
        <v>45238</v>
      </c>
      <c r="I24" s="176">
        <f t="shared" si="13"/>
        <v>45255</v>
      </c>
      <c r="J24" s="176">
        <f t="shared" si="14"/>
        <v>45258</v>
      </c>
      <c r="K24" s="177"/>
    </row>
    <row r="25" spans="1:11" s="178" customFormat="1" ht="14.25">
      <c r="A25" s="150" t="s">
        <v>371</v>
      </c>
      <c r="B25" s="150">
        <f t="shared" si="0"/>
        <v>45221</v>
      </c>
      <c r="C25" s="150">
        <f t="shared" si="8"/>
        <v>45224</v>
      </c>
      <c r="D25" s="179" t="s">
        <v>428</v>
      </c>
      <c r="E25" s="176">
        <f t="shared" si="9"/>
        <v>45227</v>
      </c>
      <c r="F25" s="176">
        <f t="shared" si="10"/>
        <v>45251</v>
      </c>
      <c r="G25" s="176">
        <f t="shared" si="11"/>
        <v>45253</v>
      </c>
      <c r="H25" s="176">
        <f t="shared" si="12"/>
        <v>45245</v>
      </c>
      <c r="I25" s="176">
        <f t="shared" si="13"/>
        <v>45262</v>
      </c>
      <c r="J25" s="176">
        <f t="shared" si="14"/>
        <v>45265</v>
      </c>
      <c r="K25" s="177"/>
    </row>
    <row r="26" spans="1:11" s="178" customFormat="1" ht="14.25">
      <c r="A26" s="150" t="s">
        <v>372</v>
      </c>
      <c r="B26" s="150">
        <f t="shared" si="0"/>
        <v>45228</v>
      </c>
      <c r="C26" s="150">
        <f t="shared" si="8"/>
        <v>45231</v>
      </c>
      <c r="D26" s="179" t="s">
        <v>429</v>
      </c>
      <c r="E26" s="176">
        <f t="shared" si="9"/>
        <v>45234</v>
      </c>
      <c r="F26" s="176">
        <f t="shared" si="10"/>
        <v>45258</v>
      </c>
      <c r="G26" s="176">
        <f t="shared" si="11"/>
        <v>45260</v>
      </c>
      <c r="H26" s="176">
        <f t="shared" si="12"/>
        <v>45252</v>
      </c>
      <c r="I26" s="176">
        <f t="shared" si="13"/>
        <v>45269</v>
      </c>
      <c r="J26" s="176">
        <f t="shared" si="14"/>
        <v>45272</v>
      </c>
      <c r="K26" s="177"/>
    </row>
    <row r="27" spans="1:11" s="178" customFormat="1" ht="14.25">
      <c r="A27" s="150" t="s">
        <v>373</v>
      </c>
      <c r="B27" s="150">
        <f t="shared" si="0"/>
        <v>45235</v>
      </c>
      <c r="C27" s="150">
        <f t="shared" si="8"/>
        <v>45238</v>
      </c>
      <c r="D27" s="179" t="s">
        <v>430</v>
      </c>
      <c r="E27" s="176">
        <f t="shared" si="9"/>
        <v>45241</v>
      </c>
      <c r="F27" s="176">
        <f t="shared" si="10"/>
        <v>45265</v>
      </c>
      <c r="G27" s="176">
        <f t="shared" si="11"/>
        <v>45267</v>
      </c>
      <c r="H27" s="176">
        <f t="shared" si="12"/>
        <v>45259</v>
      </c>
      <c r="I27" s="176">
        <f t="shared" si="13"/>
        <v>45276</v>
      </c>
      <c r="J27" s="176">
        <f t="shared" si="14"/>
        <v>45279</v>
      </c>
      <c r="K27" s="177"/>
    </row>
    <row r="28" spans="1:11" s="178" customFormat="1" ht="14.25">
      <c r="A28" s="150" t="s">
        <v>374</v>
      </c>
      <c r="B28" s="150">
        <f t="shared" si="0"/>
        <v>45242</v>
      </c>
      <c r="C28" s="150">
        <f t="shared" si="8"/>
        <v>45245</v>
      </c>
      <c r="D28" s="179" t="s">
        <v>431</v>
      </c>
      <c r="E28" s="176">
        <f t="shared" si="9"/>
        <v>45248</v>
      </c>
      <c r="F28" s="176">
        <f t="shared" si="10"/>
        <v>45272</v>
      </c>
      <c r="G28" s="176">
        <f t="shared" si="11"/>
        <v>45274</v>
      </c>
      <c r="H28" s="176">
        <f t="shared" si="12"/>
        <v>45266</v>
      </c>
      <c r="I28" s="176">
        <f t="shared" si="13"/>
        <v>45283</v>
      </c>
      <c r="J28" s="176">
        <f t="shared" si="14"/>
        <v>45286</v>
      </c>
      <c r="K28" s="177"/>
    </row>
    <row r="29" spans="1:11" s="178" customFormat="1" ht="14.25">
      <c r="A29" s="150" t="s">
        <v>385</v>
      </c>
      <c r="B29" s="150">
        <f t="shared" si="0"/>
        <v>45249</v>
      </c>
      <c r="C29" s="150">
        <f t="shared" si="8"/>
        <v>45252</v>
      </c>
      <c r="D29" s="179" t="s">
        <v>432</v>
      </c>
      <c r="E29" s="176">
        <f t="shared" si="9"/>
        <v>45255</v>
      </c>
      <c r="F29" s="176">
        <f t="shared" si="10"/>
        <v>45279</v>
      </c>
      <c r="G29" s="176">
        <f t="shared" si="11"/>
        <v>45281</v>
      </c>
      <c r="H29" s="176">
        <f t="shared" si="12"/>
        <v>45273</v>
      </c>
      <c r="I29" s="176">
        <f t="shared" si="13"/>
        <v>45290</v>
      </c>
      <c r="J29" s="176">
        <f t="shared" si="14"/>
        <v>45293</v>
      </c>
      <c r="K29" s="177"/>
    </row>
    <row r="30" spans="1:11" s="178" customFormat="1" ht="14.25">
      <c r="A30" s="150" t="s">
        <v>386</v>
      </c>
      <c r="B30" s="150">
        <f t="shared" si="0"/>
        <v>45256</v>
      </c>
      <c r="C30" s="150">
        <f t="shared" ref="C30" si="15">B30+3</f>
        <v>45259</v>
      </c>
      <c r="D30" s="179" t="s">
        <v>433</v>
      </c>
      <c r="E30" s="176">
        <f t="shared" si="9"/>
        <v>45262</v>
      </c>
      <c r="F30" s="176">
        <f t="shared" si="10"/>
        <v>45286</v>
      </c>
      <c r="G30" s="176">
        <f t="shared" si="11"/>
        <v>45288</v>
      </c>
      <c r="H30" s="176">
        <f t="shared" si="12"/>
        <v>45280</v>
      </c>
      <c r="I30" s="176">
        <f t="shared" si="13"/>
        <v>45297</v>
      </c>
      <c r="J30" s="176">
        <f t="shared" si="14"/>
        <v>45300</v>
      </c>
      <c r="K30" s="177"/>
    </row>
    <row r="31" spans="1:11" s="178" customFormat="1" ht="14.25">
      <c r="A31" s="155"/>
      <c r="B31" s="155"/>
      <c r="C31" s="155"/>
      <c r="D31" s="179"/>
      <c r="E31" s="180"/>
      <c r="F31" s="180"/>
      <c r="G31" s="180"/>
      <c r="H31" s="180"/>
      <c r="I31" s="180"/>
      <c r="J31" s="180"/>
      <c r="K31" s="177"/>
    </row>
    <row r="32" spans="1:11" s="166" customFormat="1">
      <c r="A32" s="181"/>
      <c r="B32" s="182"/>
      <c r="C32" s="182"/>
      <c r="D32" s="183"/>
    </row>
    <row r="33" spans="1:11" s="186" customFormat="1" ht="14.25">
      <c r="A33" s="184" t="s">
        <v>230</v>
      </c>
      <c r="B33" s="185"/>
      <c r="C33" s="185"/>
      <c r="D33" s="183"/>
      <c r="E33" s="183"/>
      <c r="F33" s="183"/>
      <c r="G33" s="183"/>
      <c r="H33" s="183"/>
      <c r="I33" s="183"/>
    </row>
    <row r="34" spans="1:11" s="186" customFormat="1" ht="14.25">
      <c r="A34" s="184" t="s">
        <v>231</v>
      </c>
      <c r="B34" s="185"/>
      <c r="C34" s="185"/>
      <c r="D34" s="183"/>
      <c r="E34" s="183"/>
      <c r="F34" s="183"/>
      <c r="G34" s="183"/>
      <c r="H34" s="183"/>
      <c r="I34" s="183"/>
    </row>
    <row r="35" spans="1:11" s="134" customFormat="1" ht="15">
      <c r="A35" s="236" t="s">
        <v>187</v>
      </c>
      <c r="B35" s="236"/>
      <c r="C35" s="236"/>
      <c r="D35" s="236"/>
      <c r="E35" s="236"/>
      <c r="F35" s="236"/>
      <c r="G35" s="236"/>
      <c r="H35" s="236"/>
      <c r="K35" s="59"/>
    </row>
    <row r="36" spans="1:11" s="134" customFormat="1" ht="15">
      <c r="A36" s="135" t="s">
        <v>188</v>
      </c>
      <c r="B36" s="135"/>
      <c r="C36" s="136"/>
      <c r="D36" s="136"/>
      <c r="E36" s="136"/>
      <c r="F36" s="136"/>
      <c r="G36" s="136"/>
      <c r="H36" s="136"/>
      <c r="I36" s="187"/>
      <c r="J36" s="187"/>
      <c r="K36" s="187"/>
    </row>
    <row r="37" spans="1:11" s="134" customFormat="1" ht="15">
      <c r="A37" s="135" t="s">
        <v>189</v>
      </c>
      <c r="B37" s="135"/>
      <c r="C37" s="136"/>
      <c r="D37" s="136"/>
      <c r="E37" s="136"/>
      <c r="F37" s="136"/>
      <c r="G37" s="136"/>
      <c r="H37" s="136"/>
      <c r="I37" s="187"/>
      <c r="J37" s="187"/>
      <c r="K37" s="187"/>
    </row>
    <row r="38" spans="1:11" s="134" customFormat="1" ht="15">
      <c r="A38" s="135" t="s">
        <v>190</v>
      </c>
      <c r="B38" s="135"/>
      <c r="C38" s="136"/>
      <c r="D38" s="136"/>
      <c r="E38" s="136"/>
      <c r="F38" s="136"/>
      <c r="G38" s="136"/>
      <c r="H38" s="136"/>
      <c r="I38" s="187"/>
      <c r="J38" s="187"/>
      <c r="K38" s="187"/>
    </row>
    <row r="39" spans="1:11" s="134" customFormat="1" ht="15">
      <c r="A39" s="137"/>
      <c r="B39" s="137"/>
      <c r="C39" s="138"/>
      <c r="D39" s="138"/>
      <c r="E39" s="138"/>
      <c r="F39" s="138"/>
      <c r="G39" s="138"/>
      <c r="H39" s="138"/>
      <c r="I39" s="160"/>
      <c r="J39" s="160"/>
      <c r="K39" s="160"/>
    </row>
    <row r="40" spans="1:11" s="134" customFormat="1" ht="15">
      <c r="A40" s="139" t="s">
        <v>191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</row>
    <row r="41" spans="1:11" s="134" customFormat="1" ht="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11" s="134" customFormat="1" ht="15">
      <c r="A42" s="159" t="s">
        <v>201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1" s="134" customFormat="1" ht="15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</row>
    <row r="44" spans="1:11" s="134" customFormat="1" ht="15">
      <c r="A44" s="161" t="s">
        <v>202</v>
      </c>
      <c r="B44" s="160"/>
      <c r="C44" s="160"/>
      <c r="D44" s="160"/>
      <c r="E44" s="161" t="s">
        <v>203</v>
      </c>
      <c r="F44" s="160"/>
      <c r="G44" s="160"/>
      <c r="H44" s="160"/>
      <c r="I44" s="160"/>
      <c r="J44" s="160"/>
      <c r="K44" s="160"/>
    </row>
    <row r="45" spans="1:11" s="134" customFormat="1" ht="15">
      <c r="A45" s="162" t="s">
        <v>204</v>
      </c>
      <c r="B45" s="140" t="s">
        <v>205</v>
      </c>
      <c r="C45" s="140"/>
      <c r="D45" s="140"/>
      <c r="E45" s="162" t="s">
        <v>204</v>
      </c>
      <c r="F45" s="140" t="s">
        <v>206</v>
      </c>
      <c r="G45" s="140"/>
      <c r="H45" s="140"/>
      <c r="I45" s="140"/>
      <c r="J45" s="140"/>
      <c r="K45" s="140"/>
    </row>
    <row r="46" spans="1:11" s="134" customFormat="1" ht="15">
      <c r="A46" s="162" t="s">
        <v>207</v>
      </c>
      <c r="B46" s="140" t="s">
        <v>208</v>
      </c>
      <c r="C46" s="140"/>
      <c r="D46" s="140"/>
      <c r="E46" s="162" t="s">
        <v>207</v>
      </c>
      <c r="F46" s="140" t="s">
        <v>206</v>
      </c>
      <c r="G46" s="140"/>
      <c r="H46" s="140"/>
      <c r="I46" s="140"/>
      <c r="J46" s="140"/>
      <c r="K46" s="140"/>
    </row>
    <row r="47" spans="1:11" s="134" customFormat="1" ht="15">
      <c r="A47" s="162" t="s">
        <v>209</v>
      </c>
      <c r="B47" s="140" t="s">
        <v>210</v>
      </c>
      <c r="C47" s="140"/>
      <c r="D47" s="140"/>
      <c r="E47" s="162" t="s">
        <v>209</v>
      </c>
      <c r="F47" s="140" t="s">
        <v>211</v>
      </c>
      <c r="G47" s="140"/>
      <c r="H47" s="140"/>
      <c r="I47" s="140"/>
      <c r="J47" s="140"/>
      <c r="K47" s="140"/>
    </row>
    <row r="48" spans="1:11" s="134" customFormat="1" ht="15">
      <c r="A48" s="161" t="s">
        <v>212</v>
      </c>
      <c r="B48" s="160"/>
      <c r="C48" s="160"/>
      <c r="D48" s="160"/>
      <c r="E48" s="161" t="s">
        <v>213</v>
      </c>
      <c r="F48" s="160"/>
      <c r="G48" s="160"/>
      <c r="H48" s="160"/>
      <c r="I48" s="160"/>
      <c r="J48" s="160"/>
      <c r="K48" s="160"/>
    </row>
    <row r="49" spans="1:11" s="134" customFormat="1" ht="15">
      <c r="A49" s="162" t="s">
        <v>204</v>
      </c>
      <c r="B49" s="140" t="s">
        <v>214</v>
      </c>
      <c r="C49" s="140"/>
      <c r="D49" s="140"/>
      <c r="E49" s="162" t="s">
        <v>204</v>
      </c>
      <c r="F49" s="140" t="s">
        <v>215</v>
      </c>
      <c r="G49" s="140"/>
      <c r="H49" s="140"/>
      <c r="I49" s="140"/>
      <c r="J49" s="140"/>
      <c r="K49" s="140"/>
    </row>
    <row r="50" spans="1:11" s="134" customFormat="1" ht="15">
      <c r="A50" s="162" t="s">
        <v>207</v>
      </c>
      <c r="B50" s="140" t="s">
        <v>214</v>
      </c>
      <c r="C50" s="140"/>
      <c r="D50" s="140"/>
      <c r="E50" s="162" t="s">
        <v>207</v>
      </c>
      <c r="F50" s="140" t="s">
        <v>215</v>
      </c>
      <c r="G50" s="140"/>
      <c r="H50" s="140"/>
      <c r="I50" s="140"/>
      <c r="J50" s="140"/>
      <c r="K50" s="140"/>
    </row>
    <row r="51" spans="1:11" s="134" customFormat="1" ht="15">
      <c r="A51" s="162" t="s">
        <v>209</v>
      </c>
      <c r="B51" s="140" t="s">
        <v>216</v>
      </c>
      <c r="C51" s="140"/>
      <c r="D51" s="140"/>
      <c r="E51" s="162" t="s">
        <v>209</v>
      </c>
      <c r="F51" s="140" t="s">
        <v>217</v>
      </c>
      <c r="G51" s="140"/>
      <c r="H51" s="140"/>
      <c r="I51" s="140"/>
      <c r="J51" s="140"/>
      <c r="K51" s="140"/>
    </row>
    <row r="52" spans="1:11" s="134" customFormat="1" ht="15">
      <c r="A52" s="162"/>
      <c r="B52" s="140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s="134" customFormat="1" ht="15">
      <c r="A53" s="162" t="s">
        <v>218</v>
      </c>
      <c r="B53" s="159" t="s">
        <v>219</v>
      </c>
      <c r="C53" s="140"/>
      <c r="D53" s="140"/>
      <c r="E53" s="140"/>
      <c r="F53" s="140"/>
      <c r="G53" s="140"/>
      <c r="H53" s="140"/>
      <c r="I53" s="140"/>
      <c r="J53" s="140"/>
      <c r="K53" s="140"/>
    </row>
  </sheetData>
  <mergeCells count="3">
    <mergeCell ref="A9:A10"/>
    <mergeCell ref="D9:D10"/>
    <mergeCell ref="A35:H35"/>
  </mergeCells>
  <hyperlinks>
    <hyperlink ref="A42" r:id="rId1" xr:uid="{C47DBCE3-4CEC-4484-BF69-1D2C4B907AAF}"/>
    <hyperlink ref="B53" r:id="rId2" xr:uid="{C71839D7-BCF2-4CCD-9D90-1E5510E58D9A}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4315-2A9C-4063-A735-33CEE970F1AD}">
  <sheetPr>
    <tabColor theme="9" tint="0.39997558519241921"/>
  </sheetPr>
  <dimension ref="A1:I51"/>
  <sheetViews>
    <sheetView topLeftCell="A33" workbookViewId="0">
      <selection activeCell="E22" sqref="E22:I30"/>
    </sheetView>
  </sheetViews>
  <sheetFormatPr defaultColWidth="9.140625" defaultRowHeight="12.75"/>
  <cols>
    <col min="1" max="1" width="41.7109375" style="183" customWidth="1"/>
    <col min="2" max="2" width="8.42578125" style="188" customWidth="1"/>
    <col min="3" max="3" width="9.7109375" style="183" customWidth="1"/>
    <col min="4" max="4" width="27.42578125" style="183" customWidth="1"/>
    <col min="5" max="5" width="11.42578125" style="183" customWidth="1"/>
    <col min="6" max="8" width="11.85546875" style="183" customWidth="1"/>
    <col min="9" max="9" width="14.85546875" style="183" customWidth="1"/>
    <col min="10" max="16384" width="9.140625" style="183"/>
  </cols>
  <sheetData>
    <row r="1" spans="1:9" s="166" customFormat="1" ht="18">
      <c r="A1" s="165"/>
      <c r="E1" s="167"/>
      <c r="F1" s="168"/>
    </row>
    <row r="2" spans="1:9" s="166" customFormat="1" ht="18">
      <c r="A2" s="165"/>
      <c r="E2" s="167"/>
      <c r="F2" s="168"/>
    </row>
    <row r="3" spans="1:9" s="166" customFormat="1">
      <c r="E3" s="167"/>
      <c r="F3" s="168"/>
    </row>
    <row r="4" spans="1:9" s="166" customFormat="1">
      <c r="E4" s="167"/>
      <c r="F4" s="168"/>
    </row>
    <row r="5" spans="1:9" s="166" customFormat="1">
      <c r="E5" s="167"/>
      <c r="F5" s="168"/>
    </row>
    <row r="6" spans="1:9" s="166" customFormat="1">
      <c r="E6" s="167"/>
      <c r="F6" s="168"/>
    </row>
    <row r="7" spans="1:9" s="166" customFormat="1">
      <c r="E7" s="167"/>
      <c r="F7" s="168"/>
    </row>
    <row r="8" spans="1:9" s="166" customFormat="1">
      <c r="A8" s="169" t="s">
        <v>220</v>
      </c>
      <c r="E8" s="170" t="s">
        <v>221</v>
      </c>
      <c r="F8" s="171">
        <f ca="1">TODAY()</f>
        <v>45126</v>
      </c>
    </row>
    <row r="9" spans="1:9" s="174" customFormat="1">
      <c r="A9" s="248" t="s">
        <v>222</v>
      </c>
      <c r="B9" s="172" t="s">
        <v>75</v>
      </c>
      <c r="C9" s="172" t="s">
        <v>223</v>
      </c>
      <c r="D9" s="248" t="s">
        <v>224</v>
      </c>
      <c r="E9" s="172" t="s">
        <v>223</v>
      </c>
      <c r="F9" s="172" t="s">
        <v>225</v>
      </c>
      <c r="G9" s="172" t="s">
        <v>232</v>
      </c>
      <c r="H9" s="172" t="s">
        <v>228</v>
      </c>
      <c r="I9" s="172" t="s">
        <v>233</v>
      </c>
    </row>
    <row r="10" spans="1:9" s="174" customFormat="1">
      <c r="A10" s="248"/>
      <c r="B10" s="172" t="s">
        <v>99</v>
      </c>
      <c r="C10" s="172" t="s">
        <v>104</v>
      </c>
      <c r="D10" s="248"/>
      <c r="E10" s="172" t="s">
        <v>99</v>
      </c>
      <c r="F10" s="172" t="s">
        <v>104</v>
      </c>
      <c r="G10" s="172" t="s">
        <v>104</v>
      </c>
      <c r="H10" s="172" t="s">
        <v>104</v>
      </c>
      <c r="I10" s="172" t="s">
        <v>104</v>
      </c>
    </row>
    <row r="11" spans="1:9" s="178" customFormat="1" ht="14.25">
      <c r="A11" s="150" t="s">
        <v>337</v>
      </c>
      <c r="B11" s="150">
        <v>45123</v>
      </c>
      <c r="C11" s="150">
        <v>45126</v>
      </c>
      <c r="D11" s="189" t="s">
        <v>434</v>
      </c>
      <c r="E11" s="176">
        <f>B11+12</f>
        <v>45135</v>
      </c>
      <c r="F11" s="176">
        <f>B11+36</f>
        <v>45159</v>
      </c>
      <c r="G11" s="176">
        <f>B11+46</f>
        <v>45169</v>
      </c>
      <c r="H11" s="176">
        <f>B11+52</f>
        <v>45175</v>
      </c>
      <c r="I11" s="176">
        <f>B11+57</f>
        <v>45180</v>
      </c>
    </row>
    <row r="12" spans="1:9" s="178" customFormat="1" ht="14.25">
      <c r="A12" s="150" t="s">
        <v>358</v>
      </c>
      <c r="B12" s="150">
        <f t="shared" ref="B12:B30" si="0">B11+7</f>
        <v>45130</v>
      </c>
      <c r="C12" s="150">
        <f t="shared" ref="C12:C30" si="1">B12+3</f>
        <v>45133</v>
      </c>
      <c r="D12" s="189" t="s">
        <v>435</v>
      </c>
      <c r="E12" s="176">
        <f t="shared" ref="E12:E22" si="2">B12+12</f>
        <v>45142</v>
      </c>
      <c r="F12" s="176">
        <f t="shared" ref="F12:F22" si="3">B12+36</f>
        <v>45166</v>
      </c>
      <c r="G12" s="176">
        <f t="shared" ref="G12:G22" si="4">B12+46</f>
        <v>45176</v>
      </c>
      <c r="H12" s="176">
        <f t="shared" ref="H12:H22" si="5">B12+52</f>
        <v>45182</v>
      </c>
      <c r="I12" s="176">
        <f t="shared" ref="I12:I22" si="6">B12+57</f>
        <v>45187</v>
      </c>
    </row>
    <row r="13" spans="1:9" s="178" customFormat="1" ht="14.25">
      <c r="A13" s="150" t="s">
        <v>359</v>
      </c>
      <c r="B13" s="150">
        <f t="shared" si="0"/>
        <v>45137</v>
      </c>
      <c r="C13" s="150">
        <f t="shared" si="1"/>
        <v>45140</v>
      </c>
      <c r="D13" s="189" t="s">
        <v>436</v>
      </c>
      <c r="E13" s="176">
        <f t="shared" si="2"/>
        <v>45149</v>
      </c>
      <c r="F13" s="176">
        <f t="shared" si="3"/>
        <v>45173</v>
      </c>
      <c r="G13" s="176">
        <f t="shared" si="4"/>
        <v>45183</v>
      </c>
      <c r="H13" s="176">
        <f t="shared" si="5"/>
        <v>45189</v>
      </c>
      <c r="I13" s="176">
        <f t="shared" si="6"/>
        <v>45194</v>
      </c>
    </row>
    <row r="14" spans="1:9" s="178" customFormat="1" ht="14.25">
      <c r="A14" s="150" t="s">
        <v>360</v>
      </c>
      <c r="B14" s="150">
        <f t="shared" si="0"/>
        <v>45144</v>
      </c>
      <c r="C14" s="150">
        <f t="shared" si="1"/>
        <v>45147</v>
      </c>
      <c r="D14" s="189" t="s">
        <v>234</v>
      </c>
      <c r="E14" s="176">
        <f t="shared" si="2"/>
        <v>45156</v>
      </c>
      <c r="F14" s="176">
        <f t="shared" si="3"/>
        <v>45180</v>
      </c>
      <c r="G14" s="176">
        <f t="shared" si="4"/>
        <v>45190</v>
      </c>
      <c r="H14" s="176">
        <f t="shared" si="5"/>
        <v>45196</v>
      </c>
      <c r="I14" s="176">
        <f t="shared" si="6"/>
        <v>45201</v>
      </c>
    </row>
    <row r="15" spans="1:9" s="178" customFormat="1" ht="14.25">
      <c r="A15" s="150" t="s">
        <v>361</v>
      </c>
      <c r="B15" s="150">
        <f t="shared" si="0"/>
        <v>45151</v>
      </c>
      <c r="C15" s="150">
        <f t="shared" si="1"/>
        <v>45154</v>
      </c>
      <c r="D15" s="189" t="s">
        <v>234</v>
      </c>
      <c r="E15" s="176">
        <f t="shared" si="2"/>
        <v>45163</v>
      </c>
      <c r="F15" s="176">
        <f t="shared" si="3"/>
        <v>45187</v>
      </c>
      <c r="G15" s="176">
        <f t="shared" si="4"/>
        <v>45197</v>
      </c>
      <c r="H15" s="176">
        <f t="shared" si="5"/>
        <v>45203</v>
      </c>
      <c r="I15" s="176">
        <f t="shared" si="6"/>
        <v>45208</v>
      </c>
    </row>
    <row r="16" spans="1:9" s="178" customFormat="1" ht="14.25">
      <c r="A16" s="150" t="s">
        <v>362</v>
      </c>
      <c r="B16" s="150">
        <f t="shared" si="0"/>
        <v>45158</v>
      </c>
      <c r="C16" s="150">
        <f t="shared" si="1"/>
        <v>45161</v>
      </c>
      <c r="D16" s="189" t="s">
        <v>234</v>
      </c>
      <c r="E16" s="176">
        <f t="shared" si="2"/>
        <v>45170</v>
      </c>
      <c r="F16" s="176">
        <f t="shared" si="3"/>
        <v>45194</v>
      </c>
      <c r="G16" s="176">
        <f t="shared" si="4"/>
        <v>45204</v>
      </c>
      <c r="H16" s="176">
        <f t="shared" si="5"/>
        <v>45210</v>
      </c>
      <c r="I16" s="176">
        <f t="shared" si="6"/>
        <v>45215</v>
      </c>
    </row>
    <row r="17" spans="1:9" s="178" customFormat="1" ht="14.25">
      <c r="A17" s="150" t="s">
        <v>363</v>
      </c>
      <c r="B17" s="150">
        <f t="shared" si="0"/>
        <v>45165</v>
      </c>
      <c r="C17" s="150">
        <f t="shared" si="1"/>
        <v>45168</v>
      </c>
      <c r="D17" s="189" t="s">
        <v>234</v>
      </c>
      <c r="E17" s="176">
        <f t="shared" si="2"/>
        <v>45177</v>
      </c>
      <c r="F17" s="176">
        <f t="shared" si="3"/>
        <v>45201</v>
      </c>
      <c r="G17" s="176">
        <f t="shared" si="4"/>
        <v>45211</v>
      </c>
      <c r="H17" s="176">
        <f t="shared" si="5"/>
        <v>45217</v>
      </c>
      <c r="I17" s="176">
        <f t="shared" si="6"/>
        <v>45222</v>
      </c>
    </row>
    <row r="18" spans="1:9" s="178" customFormat="1" ht="14.25">
      <c r="A18" s="150" t="s">
        <v>364</v>
      </c>
      <c r="B18" s="150">
        <f t="shared" si="0"/>
        <v>45172</v>
      </c>
      <c r="C18" s="150">
        <f t="shared" si="1"/>
        <v>45175</v>
      </c>
      <c r="D18" s="189" t="s">
        <v>234</v>
      </c>
      <c r="E18" s="176">
        <f t="shared" si="2"/>
        <v>45184</v>
      </c>
      <c r="F18" s="176">
        <f t="shared" si="3"/>
        <v>45208</v>
      </c>
      <c r="G18" s="176">
        <f t="shared" si="4"/>
        <v>45218</v>
      </c>
      <c r="H18" s="176">
        <f t="shared" si="5"/>
        <v>45224</v>
      </c>
      <c r="I18" s="176">
        <f t="shared" si="6"/>
        <v>45229</v>
      </c>
    </row>
    <row r="19" spans="1:9" s="178" customFormat="1" ht="14.25">
      <c r="A19" s="150" t="s">
        <v>365</v>
      </c>
      <c r="B19" s="150">
        <f t="shared" si="0"/>
        <v>45179</v>
      </c>
      <c r="C19" s="150">
        <f t="shared" si="1"/>
        <v>45182</v>
      </c>
      <c r="D19" s="189" t="s">
        <v>234</v>
      </c>
      <c r="E19" s="176">
        <f t="shared" si="2"/>
        <v>45191</v>
      </c>
      <c r="F19" s="176">
        <f t="shared" si="3"/>
        <v>45215</v>
      </c>
      <c r="G19" s="176">
        <f t="shared" si="4"/>
        <v>45225</v>
      </c>
      <c r="H19" s="176">
        <f t="shared" si="5"/>
        <v>45231</v>
      </c>
      <c r="I19" s="176">
        <f t="shared" si="6"/>
        <v>45236</v>
      </c>
    </row>
    <row r="20" spans="1:9" s="178" customFormat="1" ht="14.25">
      <c r="A20" s="150" t="s">
        <v>366</v>
      </c>
      <c r="B20" s="150">
        <f t="shared" si="0"/>
        <v>45186</v>
      </c>
      <c r="C20" s="150">
        <f t="shared" si="1"/>
        <v>45189</v>
      </c>
      <c r="D20" s="189" t="s">
        <v>234</v>
      </c>
      <c r="E20" s="176">
        <f t="shared" si="2"/>
        <v>45198</v>
      </c>
      <c r="F20" s="176">
        <f t="shared" si="3"/>
        <v>45222</v>
      </c>
      <c r="G20" s="176">
        <f t="shared" si="4"/>
        <v>45232</v>
      </c>
      <c r="H20" s="176">
        <f t="shared" si="5"/>
        <v>45238</v>
      </c>
      <c r="I20" s="176">
        <f t="shared" si="6"/>
        <v>45243</v>
      </c>
    </row>
    <row r="21" spans="1:9" s="178" customFormat="1" ht="14.25">
      <c r="A21" s="150" t="s">
        <v>367</v>
      </c>
      <c r="B21" s="150">
        <f t="shared" si="0"/>
        <v>45193</v>
      </c>
      <c r="C21" s="150">
        <f t="shared" si="1"/>
        <v>45196</v>
      </c>
      <c r="D21" s="189" t="s">
        <v>234</v>
      </c>
      <c r="E21" s="176">
        <f t="shared" si="2"/>
        <v>45205</v>
      </c>
      <c r="F21" s="176">
        <f t="shared" si="3"/>
        <v>45229</v>
      </c>
      <c r="G21" s="176">
        <f t="shared" si="4"/>
        <v>45239</v>
      </c>
      <c r="H21" s="176">
        <f t="shared" si="5"/>
        <v>45245</v>
      </c>
      <c r="I21" s="176">
        <f t="shared" si="6"/>
        <v>45250</v>
      </c>
    </row>
    <row r="22" spans="1:9" s="178" customFormat="1" ht="14.25">
      <c r="A22" s="150" t="s">
        <v>368</v>
      </c>
      <c r="B22" s="150">
        <f t="shared" si="0"/>
        <v>45200</v>
      </c>
      <c r="C22" s="150">
        <f t="shared" si="1"/>
        <v>45203</v>
      </c>
      <c r="D22" s="189" t="s">
        <v>234</v>
      </c>
      <c r="E22" s="176">
        <f t="shared" si="2"/>
        <v>45212</v>
      </c>
      <c r="F22" s="176">
        <f t="shared" si="3"/>
        <v>45236</v>
      </c>
      <c r="G22" s="176">
        <f t="shared" si="4"/>
        <v>45246</v>
      </c>
      <c r="H22" s="176">
        <f t="shared" si="5"/>
        <v>45252</v>
      </c>
      <c r="I22" s="176">
        <f t="shared" si="6"/>
        <v>45257</v>
      </c>
    </row>
    <row r="23" spans="1:9" s="178" customFormat="1" ht="14.25">
      <c r="A23" s="150" t="s">
        <v>369</v>
      </c>
      <c r="B23" s="150">
        <f t="shared" si="0"/>
        <v>45207</v>
      </c>
      <c r="C23" s="150">
        <f t="shared" si="1"/>
        <v>45210</v>
      </c>
      <c r="D23" s="189" t="s">
        <v>234</v>
      </c>
      <c r="E23" s="176">
        <f t="shared" ref="E23:E30" si="7">B23+12</f>
        <v>45219</v>
      </c>
      <c r="F23" s="176">
        <f t="shared" ref="F23:F30" si="8">B23+36</f>
        <v>45243</v>
      </c>
      <c r="G23" s="176">
        <f t="shared" ref="G23:G30" si="9">B23+46</f>
        <v>45253</v>
      </c>
      <c r="H23" s="176">
        <f t="shared" ref="H23:H30" si="10">B23+52</f>
        <v>45259</v>
      </c>
      <c r="I23" s="176">
        <f t="shared" ref="I23:I30" si="11">B23+57</f>
        <v>45264</v>
      </c>
    </row>
    <row r="24" spans="1:9" s="178" customFormat="1" ht="14.25">
      <c r="A24" s="150" t="s">
        <v>370</v>
      </c>
      <c r="B24" s="150">
        <f t="shared" si="0"/>
        <v>45214</v>
      </c>
      <c r="C24" s="150">
        <f t="shared" si="1"/>
        <v>45217</v>
      </c>
      <c r="D24" s="189" t="s">
        <v>234</v>
      </c>
      <c r="E24" s="176">
        <f t="shared" si="7"/>
        <v>45226</v>
      </c>
      <c r="F24" s="176">
        <f t="shared" si="8"/>
        <v>45250</v>
      </c>
      <c r="G24" s="176">
        <f t="shared" si="9"/>
        <v>45260</v>
      </c>
      <c r="H24" s="176">
        <f t="shared" si="10"/>
        <v>45266</v>
      </c>
      <c r="I24" s="176">
        <f t="shared" si="11"/>
        <v>45271</v>
      </c>
    </row>
    <row r="25" spans="1:9" s="178" customFormat="1" ht="14.25">
      <c r="A25" s="150" t="s">
        <v>371</v>
      </c>
      <c r="B25" s="150">
        <f t="shared" si="0"/>
        <v>45221</v>
      </c>
      <c r="C25" s="150">
        <f t="shared" si="1"/>
        <v>45224</v>
      </c>
      <c r="D25" s="189" t="s">
        <v>234</v>
      </c>
      <c r="E25" s="176">
        <f t="shared" si="7"/>
        <v>45233</v>
      </c>
      <c r="F25" s="176">
        <f t="shared" si="8"/>
        <v>45257</v>
      </c>
      <c r="G25" s="176">
        <f t="shared" si="9"/>
        <v>45267</v>
      </c>
      <c r="H25" s="176">
        <f t="shared" si="10"/>
        <v>45273</v>
      </c>
      <c r="I25" s="176">
        <f t="shared" si="11"/>
        <v>45278</v>
      </c>
    </row>
    <row r="26" spans="1:9" s="178" customFormat="1" ht="14.25">
      <c r="A26" s="150" t="s">
        <v>372</v>
      </c>
      <c r="B26" s="150">
        <f t="shared" si="0"/>
        <v>45228</v>
      </c>
      <c r="C26" s="150">
        <f t="shared" si="1"/>
        <v>45231</v>
      </c>
      <c r="D26" s="189" t="s">
        <v>234</v>
      </c>
      <c r="E26" s="176">
        <f t="shared" si="7"/>
        <v>45240</v>
      </c>
      <c r="F26" s="176">
        <f t="shared" si="8"/>
        <v>45264</v>
      </c>
      <c r="G26" s="176">
        <f t="shared" si="9"/>
        <v>45274</v>
      </c>
      <c r="H26" s="176">
        <f t="shared" si="10"/>
        <v>45280</v>
      </c>
      <c r="I26" s="176">
        <f t="shared" si="11"/>
        <v>45285</v>
      </c>
    </row>
    <row r="27" spans="1:9" s="178" customFormat="1" ht="14.25">
      <c r="A27" s="150" t="s">
        <v>373</v>
      </c>
      <c r="B27" s="150">
        <f t="shared" si="0"/>
        <v>45235</v>
      </c>
      <c r="C27" s="150">
        <f t="shared" si="1"/>
        <v>45238</v>
      </c>
      <c r="D27" s="189" t="s">
        <v>234</v>
      </c>
      <c r="E27" s="176">
        <f t="shared" si="7"/>
        <v>45247</v>
      </c>
      <c r="F27" s="176">
        <f t="shared" si="8"/>
        <v>45271</v>
      </c>
      <c r="G27" s="176">
        <f t="shared" si="9"/>
        <v>45281</v>
      </c>
      <c r="H27" s="176">
        <f t="shared" si="10"/>
        <v>45287</v>
      </c>
      <c r="I27" s="176">
        <f t="shared" si="11"/>
        <v>45292</v>
      </c>
    </row>
    <row r="28" spans="1:9" s="178" customFormat="1" ht="14.25">
      <c r="A28" s="150" t="s">
        <v>374</v>
      </c>
      <c r="B28" s="150">
        <f t="shared" si="0"/>
        <v>45242</v>
      </c>
      <c r="C28" s="150">
        <f t="shared" si="1"/>
        <v>45245</v>
      </c>
      <c r="D28" s="189" t="s">
        <v>234</v>
      </c>
      <c r="E28" s="176">
        <f t="shared" si="7"/>
        <v>45254</v>
      </c>
      <c r="F28" s="176">
        <f t="shared" si="8"/>
        <v>45278</v>
      </c>
      <c r="G28" s="176">
        <f t="shared" si="9"/>
        <v>45288</v>
      </c>
      <c r="H28" s="176">
        <f t="shared" si="10"/>
        <v>45294</v>
      </c>
      <c r="I28" s="176">
        <f t="shared" si="11"/>
        <v>45299</v>
      </c>
    </row>
    <row r="29" spans="1:9" s="178" customFormat="1" ht="14.25">
      <c r="A29" s="150" t="s">
        <v>385</v>
      </c>
      <c r="B29" s="150">
        <f t="shared" si="0"/>
        <v>45249</v>
      </c>
      <c r="C29" s="150">
        <f t="shared" si="1"/>
        <v>45252</v>
      </c>
      <c r="D29" s="189" t="s">
        <v>234</v>
      </c>
      <c r="E29" s="176">
        <f t="shared" si="7"/>
        <v>45261</v>
      </c>
      <c r="F29" s="176">
        <f t="shared" si="8"/>
        <v>45285</v>
      </c>
      <c r="G29" s="176">
        <f t="shared" si="9"/>
        <v>45295</v>
      </c>
      <c r="H29" s="176">
        <f t="shared" si="10"/>
        <v>45301</v>
      </c>
      <c r="I29" s="176">
        <f t="shared" si="11"/>
        <v>45306</v>
      </c>
    </row>
    <row r="30" spans="1:9" s="178" customFormat="1" ht="14.25">
      <c r="A30" s="150" t="s">
        <v>386</v>
      </c>
      <c r="B30" s="150">
        <f t="shared" si="0"/>
        <v>45256</v>
      </c>
      <c r="C30" s="150">
        <f t="shared" si="1"/>
        <v>45259</v>
      </c>
      <c r="D30" s="189" t="s">
        <v>234</v>
      </c>
      <c r="E30" s="176">
        <f t="shared" si="7"/>
        <v>45268</v>
      </c>
      <c r="F30" s="176">
        <f t="shared" si="8"/>
        <v>45292</v>
      </c>
      <c r="G30" s="176">
        <f t="shared" si="9"/>
        <v>45302</v>
      </c>
      <c r="H30" s="176">
        <f t="shared" si="10"/>
        <v>45308</v>
      </c>
      <c r="I30" s="176">
        <f t="shared" si="11"/>
        <v>45313</v>
      </c>
    </row>
    <row r="31" spans="1:9" s="178" customFormat="1" ht="15" customHeight="1">
      <c r="A31" s="155"/>
      <c r="B31" s="155"/>
      <c r="C31" s="155"/>
      <c r="D31" s="179"/>
      <c r="E31" s="180"/>
      <c r="F31" s="180"/>
      <c r="G31" s="180"/>
      <c r="H31" s="180"/>
      <c r="I31" s="180"/>
    </row>
    <row r="32" spans="1:9" s="186" customFormat="1" ht="14.25">
      <c r="A32" s="184" t="s">
        <v>231</v>
      </c>
      <c r="B32" s="185"/>
      <c r="C32" s="185"/>
      <c r="D32" s="183"/>
      <c r="E32" s="183"/>
      <c r="F32" s="183"/>
      <c r="G32" s="183"/>
      <c r="H32" s="183"/>
    </row>
    <row r="33" spans="1:9" s="134" customFormat="1" ht="15">
      <c r="A33" s="236" t="s">
        <v>187</v>
      </c>
      <c r="B33" s="236"/>
      <c r="C33" s="236"/>
      <c r="D33" s="236"/>
      <c r="E33" s="236"/>
      <c r="F33" s="236"/>
      <c r="G33" s="236"/>
      <c r="H33" s="236"/>
    </row>
    <row r="34" spans="1:9" s="134" customFormat="1" ht="15">
      <c r="A34" s="135" t="s">
        <v>188</v>
      </c>
      <c r="B34" s="135"/>
      <c r="C34" s="136"/>
      <c r="D34" s="136"/>
      <c r="E34" s="136"/>
      <c r="F34" s="136"/>
      <c r="G34" s="136"/>
      <c r="H34" s="136"/>
      <c r="I34" s="187"/>
    </row>
    <row r="35" spans="1:9" s="134" customFormat="1" ht="15">
      <c r="A35" s="135" t="s">
        <v>189</v>
      </c>
      <c r="B35" s="135"/>
      <c r="C35" s="136"/>
      <c r="D35" s="136"/>
      <c r="E35" s="136"/>
      <c r="F35" s="136"/>
      <c r="G35" s="136"/>
      <c r="H35" s="136"/>
      <c r="I35" s="187"/>
    </row>
    <row r="36" spans="1:9" s="134" customFormat="1" ht="15">
      <c r="A36" s="135" t="s">
        <v>190</v>
      </c>
      <c r="B36" s="135"/>
      <c r="C36" s="136"/>
      <c r="D36" s="136"/>
      <c r="E36" s="136"/>
      <c r="F36" s="136"/>
      <c r="G36" s="136"/>
      <c r="H36" s="136"/>
      <c r="I36" s="187"/>
    </row>
    <row r="37" spans="1:9" s="134" customFormat="1" ht="15">
      <c r="A37" s="137"/>
      <c r="B37" s="137"/>
      <c r="C37" s="138"/>
      <c r="D37" s="138"/>
      <c r="E37" s="138"/>
      <c r="F37" s="138"/>
      <c r="G37" s="138"/>
      <c r="H37" s="138"/>
      <c r="I37" s="160"/>
    </row>
    <row r="38" spans="1:9" s="134" customFormat="1" ht="15">
      <c r="A38" s="139" t="s">
        <v>191</v>
      </c>
      <c r="B38" s="140"/>
      <c r="C38" s="140"/>
      <c r="D38" s="140"/>
      <c r="E38" s="140"/>
      <c r="F38" s="140"/>
      <c r="G38" s="140"/>
      <c r="H38" s="140"/>
      <c r="I38" s="140"/>
    </row>
    <row r="39" spans="1:9" s="134" customFormat="1" ht="15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 s="134" customFormat="1" ht="15">
      <c r="A40" s="159" t="s">
        <v>201</v>
      </c>
      <c r="B40" s="140"/>
      <c r="C40" s="140"/>
      <c r="D40" s="140"/>
      <c r="E40" s="140"/>
      <c r="F40" s="140"/>
      <c r="G40" s="140"/>
      <c r="H40" s="140"/>
      <c r="I40" s="140"/>
    </row>
    <row r="41" spans="1:9" s="134" customFormat="1" ht="15">
      <c r="A41" s="160"/>
      <c r="B41" s="160"/>
      <c r="C41" s="160"/>
      <c r="D41" s="160"/>
      <c r="E41" s="160"/>
      <c r="F41" s="160"/>
      <c r="G41" s="160"/>
      <c r="H41" s="160"/>
      <c r="I41" s="160"/>
    </row>
    <row r="42" spans="1:9" s="134" customFormat="1" ht="15">
      <c r="A42" s="161" t="s">
        <v>202</v>
      </c>
      <c r="B42" s="160"/>
      <c r="C42" s="160"/>
      <c r="D42" s="160"/>
      <c r="E42" s="161" t="s">
        <v>203</v>
      </c>
      <c r="F42" s="160"/>
      <c r="G42" s="160"/>
      <c r="H42" s="160"/>
      <c r="I42" s="160"/>
    </row>
    <row r="43" spans="1:9" s="134" customFormat="1" ht="15">
      <c r="A43" s="162" t="s">
        <v>204</v>
      </c>
      <c r="B43" s="140" t="s">
        <v>205</v>
      </c>
      <c r="C43" s="140"/>
      <c r="D43" s="140"/>
      <c r="E43" s="162" t="s">
        <v>204</v>
      </c>
      <c r="F43" s="140" t="s">
        <v>206</v>
      </c>
      <c r="G43" s="140"/>
      <c r="H43" s="140"/>
      <c r="I43" s="140"/>
    </row>
    <row r="44" spans="1:9" s="134" customFormat="1" ht="15">
      <c r="A44" s="162" t="s">
        <v>207</v>
      </c>
      <c r="B44" s="140" t="s">
        <v>208</v>
      </c>
      <c r="C44" s="140"/>
      <c r="D44" s="140"/>
      <c r="E44" s="162" t="s">
        <v>207</v>
      </c>
      <c r="F44" s="140" t="s">
        <v>206</v>
      </c>
      <c r="G44" s="140"/>
      <c r="H44" s="140"/>
      <c r="I44" s="140"/>
    </row>
    <row r="45" spans="1:9" s="134" customFormat="1" ht="15">
      <c r="A45" s="162" t="s">
        <v>209</v>
      </c>
      <c r="B45" s="140" t="s">
        <v>210</v>
      </c>
      <c r="C45" s="140"/>
      <c r="D45" s="140"/>
      <c r="E45" s="162" t="s">
        <v>209</v>
      </c>
      <c r="F45" s="140" t="s">
        <v>211</v>
      </c>
      <c r="G45" s="140"/>
      <c r="H45" s="140"/>
      <c r="I45" s="140"/>
    </row>
    <row r="46" spans="1:9" s="134" customFormat="1" ht="15">
      <c r="A46" s="161" t="s">
        <v>212</v>
      </c>
      <c r="B46" s="160"/>
      <c r="C46" s="160"/>
      <c r="D46" s="160"/>
      <c r="E46" s="161" t="s">
        <v>213</v>
      </c>
      <c r="F46" s="160"/>
      <c r="G46" s="160"/>
      <c r="H46" s="160"/>
      <c r="I46" s="160"/>
    </row>
    <row r="47" spans="1:9" s="134" customFormat="1" ht="15">
      <c r="A47" s="162" t="s">
        <v>204</v>
      </c>
      <c r="B47" s="140" t="s">
        <v>214</v>
      </c>
      <c r="C47" s="140"/>
      <c r="D47" s="140"/>
      <c r="E47" s="162" t="s">
        <v>204</v>
      </c>
      <c r="F47" s="140" t="s">
        <v>215</v>
      </c>
      <c r="G47" s="140"/>
      <c r="H47" s="140"/>
      <c r="I47" s="140"/>
    </row>
    <row r="48" spans="1:9" s="134" customFormat="1" ht="15">
      <c r="A48" s="162" t="s">
        <v>207</v>
      </c>
      <c r="B48" s="140" t="s">
        <v>214</v>
      </c>
      <c r="C48" s="140"/>
      <c r="D48" s="140"/>
      <c r="E48" s="162" t="s">
        <v>207</v>
      </c>
      <c r="F48" s="140" t="s">
        <v>215</v>
      </c>
      <c r="G48" s="140"/>
      <c r="H48" s="140"/>
      <c r="I48" s="140"/>
    </row>
    <row r="49" spans="1:9" s="134" customFormat="1" ht="15">
      <c r="A49" s="162" t="s">
        <v>209</v>
      </c>
      <c r="B49" s="140" t="s">
        <v>216</v>
      </c>
      <c r="C49" s="140"/>
      <c r="D49" s="140"/>
      <c r="E49" s="162" t="s">
        <v>209</v>
      </c>
      <c r="F49" s="140" t="s">
        <v>217</v>
      </c>
      <c r="G49" s="140"/>
      <c r="H49" s="140"/>
      <c r="I49" s="140"/>
    </row>
    <row r="50" spans="1:9" s="134" customFormat="1" ht="15">
      <c r="A50" s="162"/>
      <c r="B50" s="140"/>
      <c r="C50" s="140"/>
      <c r="D50" s="140"/>
      <c r="E50" s="140"/>
      <c r="F50" s="140"/>
      <c r="G50" s="140"/>
      <c r="H50" s="140"/>
      <c r="I50" s="140"/>
    </row>
    <row r="51" spans="1:9" s="134" customFormat="1" ht="15">
      <c r="A51" s="162" t="s">
        <v>218</v>
      </c>
      <c r="B51" s="159" t="s">
        <v>219</v>
      </c>
      <c r="C51" s="140"/>
      <c r="D51" s="140"/>
      <c r="E51" s="140"/>
      <c r="F51" s="140"/>
      <c r="G51" s="140"/>
      <c r="H51" s="140"/>
      <c r="I51" s="140"/>
    </row>
  </sheetData>
  <mergeCells count="3">
    <mergeCell ref="A9:A10"/>
    <mergeCell ref="D9:D10"/>
    <mergeCell ref="A33:H33"/>
  </mergeCells>
  <hyperlinks>
    <hyperlink ref="A40" r:id="rId1" xr:uid="{EBE800A9-0667-42E0-AF07-2C33777344FB}"/>
    <hyperlink ref="B51" r:id="rId2" xr:uid="{7ABFCBFE-A36F-4D1E-B45F-1BEF8098A431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B616-30D9-4505-8396-051980BC03E8}">
  <sheetPr>
    <tabColor theme="7" tint="0.79998168889431442"/>
  </sheetPr>
  <dimension ref="A1:N87"/>
  <sheetViews>
    <sheetView topLeftCell="A8" zoomScale="70" zoomScaleNormal="70" workbookViewId="0">
      <selection activeCell="A31" sqref="A31"/>
    </sheetView>
  </sheetViews>
  <sheetFormatPr defaultColWidth="9" defaultRowHeight="15"/>
  <cols>
    <col min="1" max="1" width="43.5703125" customWidth="1"/>
    <col min="2" max="2" width="20.7109375" style="9" customWidth="1"/>
    <col min="3" max="3" width="12.140625" style="9" customWidth="1"/>
    <col min="4" max="5" width="10.140625" style="9" customWidth="1"/>
    <col min="6" max="7" width="14.140625" customWidth="1"/>
    <col min="8" max="8" width="19" customWidth="1"/>
    <col min="9" max="9" width="31.28515625" customWidth="1"/>
    <col min="10" max="10" width="30.85546875" customWidth="1"/>
    <col min="11" max="11" width="34.140625" customWidth="1"/>
    <col min="12" max="12" width="16.7109375" customWidth="1"/>
    <col min="13" max="13" width="33.140625" customWidth="1"/>
    <col min="14" max="14" width="31" customWidth="1"/>
  </cols>
  <sheetData>
    <row r="1" spans="1:14" s="128" customFormat="1" ht="56.25" customHeight="1">
      <c r="A1" s="126"/>
      <c r="B1" s="127"/>
      <c r="C1" s="127"/>
      <c r="D1" s="129" t="s">
        <v>98</v>
      </c>
      <c r="E1" s="127"/>
      <c r="F1" s="127"/>
      <c r="G1" s="127"/>
    </row>
    <row r="2" spans="1:14" s="128" customFormat="1" ht="19.5">
      <c r="A2" s="130" t="s">
        <v>184</v>
      </c>
      <c r="B2" s="130"/>
      <c r="C2" s="130"/>
      <c r="D2" s="131"/>
      <c r="E2" s="132"/>
      <c r="F2" s="133"/>
      <c r="G2" s="133"/>
    </row>
    <row r="3" spans="1:14" s="128" customFormat="1" ht="23.25" customHeight="1">
      <c r="A3" s="130" t="s">
        <v>186</v>
      </c>
      <c r="B3" s="130"/>
      <c r="C3" s="130"/>
      <c r="D3" s="130"/>
      <c r="E3" s="130"/>
      <c r="F3" s="130"/>
      <c r="G3" s="130"/>
      <c r="H3" s="127"/>
    </row>
    <row r="6" spans="1:14">
      <c r="A6" s="1" t="s">
        <v>74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</row>
    <row r="7" spans="1:14">
      <c r="A7" s="1" t="s">
        <v>0</v>
      </c>
      <c r="B7" s="2"/>
      <c r="C7" s="2"/>
      <c r="D7" s="2"/>
      <c r="E7" s="2"/>
      <c r="F7" s="3"/>
      <c r="G7" s="3"/>
      <c r="H7" s="1"/>
      <c r="I7" s="1"/>
      <c r="J7" s="3"/>
      <c r="K7" s="3"/>
      <c r="L7" s="3"/>
      <c r="M7" s="3"/>
      <c r="N7" s="3"/>
    </row>
    <row r="8" spans="1:14">
      <c r="A8" s="1" t="s">
        <v>1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</row>
    <row r="9" spans="1:14">
      <c r="A9" s="1"/>
      <c r="B9" s="4"/>
      <c r="C9" s="2"/>
      <c r="D9" s="2"/>
      <c r="E9" s="2"/>
      <c r="H9" s="3"/>
      <c r="I9" s="3"/>
      <c r="L9" s="3"/>
      <c r="M9" s="3"/>
      <c r="N9" s="3"/>
    </row>
    <row r="10" spans="1:14" ht="22.7" customHeight="1">
      <c r="B10" s="5" t="s">
        <v>93</v>
      </c>
      <c r="C10" s="6"/>
      <c r="D10" s="6"/>
      <c r="E10" s="6"/>
      <c r="F10" s="7"/>
      <c r="G10" s="7"/>
      <c r="H10" s="8"/>
      <c r="I10" s="8"/>
      <c r="J10" s="8"/>
      <c r="K10" s="8"/>
    </row>
    <row r="11" spans="1:14" ht="22.7" customHeight="1"/>
    <row r="12" spans="1:14" ht="27" customHeight="1">
      <c r="A12" s="237" t="s">
        <v>3</v>
      </c>
      <c r="B12" s="48" t="s">
        <v>4</v>
      </c>
      <c r="C12" s="49" t="s">
        <v>75</v>
      </c>
      <c r="D12" s="50" t="s">
        <v>5</v>
      </c>
      <c r="E12" s="51" t="s">
        <v>92</v>
      </c>
      <c r="G12" s="53" t="s">
        <v>6</v>
      </c>
      <c r="H12" s="53" t="s">
        <v>7</v>
      </c>
      <c r="I12" s="53" t="s">
        <v>8</v>
      </c>
      <c r="J12" s="53" t="s">
        <v>9</v>
      </c>
    </row>
    <row r="13" spans="1:14" ht="26.45" customHeight="1">
      <c r="A13" s="238"/>
      <c r="B13" s="52" t="s">
        <v>7</v>
      </c>
      <c r="C13" s="51" t="s">
        <v>86</v>
      </c>
      <c r="D13" s="50" t="s">
        <v>95</v>
      </c>
      <c r="E13" s="51" t="s">
        <v>76</v>
      </c>
      <c r="G13" s="53"/>
      <c r="H13" s="53"/>
      <c r="I13" s="53"/>
      <c r="J13" s="53"/>
    </row>
    <row r="14" spans="1:14" ht="26.45" customHeight="1">
      <c r="A14" s="47" t="s">
        <v>313</v>
      </c>
      <c r="B14" s="12" t="s">
        <v>295</v>
      </c>
      <c r="C14" s="32">
        <v>45125</v>
      </c>
      <c r="D14" s="32">
        <v>45130</v>
      </c>
      <c r="E14" s="32">
        <v>45131</v>
      </c>
      <c r="G14" s="231" t="s">
        <v>23</v>
      </c>
      <c r="H14" s="14" t="s">
        <v>79</v>
      </c>
      <c r="I14" s="14" t="s">
        <v>80</v>
      </c>
      <c r="J14" s="14" t="s">
        <v>22</v>
      </c>
    </row>
    <row r="15" spans="1:14" ht="26.45" customHeight="1">
      <c r="A15" s="47" t="s">
        <v>314</v>
      </c>
      <c r="B15" s="12" t="s">
        <v>296</v>
      </c>
      <c r="C15" s="32">
        <f>C14+7</f>
        <v>45132</v>
      </c>
      <c r="D15" s="32">
        <f t="shared" ref="D15:E25" si="0">D14+7</f>
        <v>45137</v>
      </c>
      <c r="E15" s="32">
        <f t="shared" si="0"/>
        <v>45138</v>
      </c>
      <c r="G15" s="232"/>
      <c r="H15" s="14" t="s">
        <v>30</v>
      </c>
      <c r="I15" s="14" t="s">
        <v>90</v>
      </c>
      <c r="J15" s="14" t="s">
        <v>13</v>
      </c>
    </row>
    <row r="16" spans="1:14" ht="26.45" customHeight="1">
      <c r="A16" s="47" t="s">
        <v>315</v>
      </c>
      <c r="B16" s="12" t="s">
        <v>297</v>
      </c>
      <c r="C16" s="32">
        <f t="shared" ref="C16:E31" si="1">C15+7</f>
        <v>45139</v>
      </c>
      <c r="D16" s="32">
        <f t="shared" si="0"/>
        <v>45144</v>
      </c>
      <c r="E16" s="32">
        <f t="shared" si="0"/>
        <v>45145</v>
      </c>
      <c r="G16" s="232"/>
      <c r="H16" s="14" t="s">
        <v>32</v>
      </c>
      <c r="I16" s="14" t="s">
        <v>91</v>
      </c>
      <c r="J16" s="14" t="s">
        <v>13</v>
      </c>
    </row>
    <row r="17" spans="1:10" ht="26.45" customHeight="1">
      <c r="A17" s="47" t="s">
        <v>316</v>
      </c>
      <c r="B17" s="12" t="s">
        <v>298</v>
      </c>
      <c r="C17" s="32">
        <f t="shared" si="1"/>
        <v>45146</v>
      </c>
      <c r="D17" s="32">
        <f t="shared" si="0"/>
        <v>45151</v>
      </c>
      <c r="E17" s="32">
        <f t="shared" si="0"/>
        <v>45152</v>
      </c>
      <c r="G17" s="233"/>
      <c r="H17" s="14" t="s">
        <v>82</v>
      </c>
      <c r="I17" s="14" t="s">
        <v>83</v>
      </c>
      <c r="J17" s="14" t="s">
        <v>13</v>
      </c>
    </row>
    <row r="18" spans="1:10" ht="26.45" customHeight="1">
      <c r="A18" s="47" t="s">
        <v>317</v>
      </c>
      <c r="B18" s="12" t="s">
        <v>299</v>
      </c>
      <c r="C18" s="32">
        <f t="shared" si="1"/>
        <v>45153</v>
      </c>
      <c r="D18" s="32">
        <f t="shared" si="0"/>
        <v>45158</v>
      </c>
      <c r="E18" s="32">
        <f t="shared" si="0"/>
        <v>45159</v>
      </c>
      <c r="G18" s="231" t="s">
        <v>36</v>
      </c>
      <c r="H18" s="14" t="s">
        <v>81</v>
      </c>
      <c r="I18" s="14" t="s">
        <v>45</v>
      </c>
      <c r="J18" s="14" t="s">
        <v>22</v>
      </c>
    </row>
    <row r="19" spans="1:10" ht="26.45" customHeight="1">
      <c r="A19" s="47" t="s">
        <v>318</v>
      </c>
      <c r="B19" s="12" t="s">
        <v>300</v>
      </c>
      <c r="C19" s="32">
        <f t="shared" si="1"/>
        <v>45160</v>
      </c>
      <c r="D19" s="32">
        <f t="shared" si="0"/>
        <v>45165</v>
      </c>
      <c r="E19" s="32">
        <f t="shared" si="0"/>
        <v>45166</v>
      </c>
      <c r="G19" s="232"/>
      <c r="H19" s="14" t="s">
        <v>39</v>
      </c>
      <c r="I19" s="14" t="s">
        <v>40</v>
      </c>
      <c r="J19" s="14" t="s">
        <v>22</v>
      </c>
    </row>
    <row r="20" spans="1:10" ht="26.45" customHeight="1">
      <c r="A20" s="47" t="s">
        <v>319</v>
      </c>
      <c r="B20" s="12" t="s">
        <v>301</v>
      </c>
      <c r="C20" s="32">
        <f t="shared" si="1"/>
        <v>45167</v>
      </c>
      <c r="D20" s="32">
        <f t="shared" si="0"/>
        <v>45172</v>
      </c>
      <c r="E20" s="32">
        <f t="shared" si="0"/>
        <v>45173</v>
      </c>
      <c r="G20" s="232"/>
      <c r="H20" s="14" t="s">
        <v>84</v>
      </c>
      <c r="I20" s="14" t="s">
        <v>85</v>
      </c>
      <c r="J20" s="14" t="s">
        <v>22</v>
      </c>
    </row>
    <row r="21" spans="1:10" ht="26.45" customHeight="1">
      <c r="A21" s="47" t="s">
        <v>320</v>
      </c>
      <c r="B21" s="12" t="s">
        <v>302</v>
      </c>
      <c r="C21" s="32">
        <f t="shared" si="1"/>
        <v>45174</v>
      </c>
      <c r="D21" s="32">
        <f t="shared" si="0"/>
        <v>45179</v>
      </c>
      <c r="E21" s="32">
        <f t="shared" si="0"/>
        <v>45180</v>
      </c>
      <c r="G21" s="233"/>
      <c r="H21" s="14" t="s">
        <v>46</v>
      </c>
      <c r="I21" s="14" t="s">
        <v>47</v>
      </c>
      <c r="J21" s="14" t="s">
        <v>22</v>
      </c>
    </row>
    <row r="22" spans="1:10" ht="26.45" customHeight="1">
      <c r="A22" s="47" t="s">
        <v>321</v>
      </c>
      <c r="B22" s="12" t="s">
        <v>303</v>
      </c>
      <c r="C22" s="32">
        <f t="shared" si="1"/>
        <v>45181</v>
      </c>
      <c r="D22" s="32">
        <f t="shared" si="0"/>
        <v>45186</v>
      </c>
      <c r="E22" s="32">
        <f t="shared" si="0"/>
        <v>45187</v>
      </c>
    </row>
    <row r="23" spans="1:10" ht="26.45" customHeight="1">
      <c r="A23" s="47" t="s">
        <v>322</v>
      </c>
      <c r="B23" s="12" t="s">
        <v>304</v>
      </c>
      <c r="C23" s="32">
        <f t="shared" si="1"/>
        <v>45188</v>
      </c>
      <c r="D23" s="32">
        <f t="shared" si="0"/>
        <v>45193</v>
      </c>
      <c r="E23" s="32">
        <f t="shared" si="0"/>
        <v>45194</v>
      </c>
      <c r="G23" s="35" t="s">
        <v>88</v>
      </c>
      <c r="I23" s="46" t="s">
        <v>96</v>
      </c>
    </row>
    <row r="24" spans="1:10" ht="26.45" customHeight="1">
      <c r="A24" s="47" t="s">
        <v>323</v>
      </c>
      <c r="B24" s="12" t="s">
        <v>305</v>
      </c>
      <c r="C24" s="32">
        <f t="shared" si="1"/>
        <v>45195</v>
      </c>
      <c r="D24" s="32">
        <f t="shared" si="0"/>
        <v>45200</v>
      </c>
      <c r="E24" s="32">
        <f t="shared" si="0"/>
        <v>45201</v>
      </c>
      <c r="G24" s="35" t="s">
        <v>89</v>
      </c>
      <c r="I24" s="46" t="s">
        <v>97</v>
      </c>
    </row>
    <row r="25" spans="1:10" ht="26.45" customHeight="1">
      <c r="A25" s="47" t="s">
        <v>324</v>
      </c>
      <c r="B25" s="12" t="s">
        <v>306</v>
      </c>
      <c r="C25" s="32">
        <f t="shared" si="1"/>
        <v>45202</v>
      </c>
      <c r="D25" s="32">
        <f t="shared" si="0"/>
        <v>45207</v>
      </c>
      <c r="E25" s="32">
        <f t="shared" si="0"/>
        <v>45208</v>
      </c>
      <c r="G25" s="35" t="s">
        <v>87</v>
      </c>
      <c r="I25" s="46" t="s">
        <v>294</v>
      </c>
    </row>
    <row r="26" spans="1:10" ht="26.45" customHeight="1">
      <c r="A26" s="47" t="s">
        <v>325</v>
      </c>
      <c r="B26" s="12" t="s">
        <v>307</v>
      </c>
      <c r="C26" s="32">
        <f t="shared" si="1"/>
        <v>45209</v>
      </c>
      <c r="D26" s="32">
        <f t="shared" si="1"/>
        <v>45214</v>
      </c>
      <c r="E26" s="32">
        <f t="shared" si="1"/>
        <v>45215</v>
      </c>
      <c r="G26" s="35"/>
      <c r="I26" s="46"/>
    </row>
    <row r="27" spans="1:10" ht="26.45" customHeight="1">
      <c r="A27" s="47" t="s">
        <v>326</v>
      </c>
      <c r="B27" s="12" t="s">
        <v>308</v>
      </c>
      <c r="C27" s="32">
        <f t="shared" si="1"/>
        <v>45216</v>
      </c>
      <c r="D27" s="32">
        <f t="shared" si="1"/>
        <v>45221</v>
      </c>
      <c r="E27" s="32">
        <f t="shared" si="1"/>
        <v>45222</v>
      </c>
      <c r="G27" s="35"/>
      <c r="I27" s="46"/>
    </row>
    <row r="28" spans="1:10" ht="26.45" customHeight="1">
      <c r="A28" s="47" t="s">
        <v>327</v>
      </c>
      <c r="B28" s="12" t="s">
        <v>309</v>
      </c>
      <c r="C28" s="32">
        <f t="shared" si="1"/>
        <v>45223</v>
      </c>
      <c r="D28" s="32">
        <f t="shared" si="1"/>
        <v>45228</v>
      </c>
      <c r="E28" s="32">
        <f t="shared" si="1"/>
        <v>45229</v>
      </c>
      <c r="G28" s="35"/>
      <c r="I28" s="46"/>
    </row>
    <row r="29" spans="1:10" ht="26.45" customHeight="1">
      <c r="A29" s="47" t="s">
        <v>328</v>
      </c>
      <c r="B29" s="12" t="s">
        <v>310</v>
      </c>
      <c r="C29" s="32">
        <f t="shared" si="1"/>
        <v>45230</v>
      </c>
      <c r="D29" s="32">
        <f t="shared" si="1"/>
        <v>45235</v>
      </c>
      <c r="E29" s="32">
        <f t="shared" si="1"/>
        <v>45236</v>
      </c>
      <c r="G29" s="35"/>
      <c r="I29" s="46"/>
    </row>
    <row r="30" spans="1:10" ht="26.45" customHeight="1">
      <c r="A30" s="47" t="s">
        <v>329</v>
      </c>
      <c r="B30" s="12" t="s">
        <v>311</v>
      </c>
      <c r="C30" s="32">
        <f t="shared" si="1"/>
        <v>45237</v>
      </c>
      <c r="D30" s="32">
        <f t="shared" si="1"/>
        <v>45242</v>
      </c>
      <c r="E30" s="32">
        <f t="shared" si="1"/>
        <v>45243</v>
      </c>
      <c r="G30" s="35"/>
      <c r="I30" s="46"/>
    </row>
    <row r="31" spans="1:10" ht="26.45" customHeight="1">
      <c r="A31" s="47" t="s">
        <v>330</v>
      </c>
      <c r="B31" s="12" t="s">
        <v>312</v>
      </c>
      <c r="C31" s="32">
        <f t="shared" si="1"/>
        <v>45244</v>
      </c>
      <c r="D31" s="32">
        <f t="shared" si="1"/>
        <v>45249</v>
      </c>
      <c r="E31" s="32">
        <f t="shared" si="1"/>
        <v>45250</v>
      </c>
      <c r="G31" s="35"/>
      <c r="I31" s="46"/>
    </row>
    <row r="32" spans="1:10" ht="26.45" customHeight="1">
      <c r="A32" s="79"/>
      <c r="B32" s="21"/>
      <c r="C32" s="78"/>
      <c r="D32" s="78"/>
      <c r="E32" s="78"/>
      <c r="G32" s="35"/>
      <c r="I32" s="46"/>
    </row>
    <row r="33" spans="1:11" ht="26.45" customHeight="1">
      <c r="A33" s="20"/>
      <c r="B33" s="21"/>
      <c r="C33" s="21"/>
      <c r="D33" s="21"/>
      <c r="E33" s="21"/>
      <c r="G33" s="39"/>
      <c r="H33" s="39"/>
      <c r="I33" s="39"/>
      <c r="J33" s="39"/>
    </row>
    <row r="34" spans="1:11" s="134" customFormat="1">
      <c r="A34" s="236" t="s">
        <v>187</v>
      </c>
      <c r="B34" s="236"/>
      <c r="C34" s="236"/>
      <c r="D34" s="236"/>
      <c r="E34" s="236"/>
      <c r="F34" s="236"/>
      <c r="G34" s="236"/>
      <c r="H34" s="236"/>
    </row>
    <row r="35" spans="1:11" s="134" customFormat="1">
      <c r="A35" s="135" t="s">
        <v>188</v>
      </c>
      <c r="B35" s="135"/>
      <c r="C35" s="136"/>
      <c r="D35" s="136"/>
      <c r="E35" s="136"/>
      <c r="F35" s="136"/>
      <c r="G35" s="136"/>
      <c r="H35" s="136"/>
    </row>
    <row r="36" spans="1:11" s="134" customFormat="1">
      <c r="A36" s="135" t="s">
        <v>189</v>
      </c>
      <c r="B36" s="135"/>
      <c r="C36" s="136"/>
      <c r="D36" s="136"/>
      <c r="E36" s="136"/>
      <c r="F36" s="136"/>
      <c r="G36" s="136"/>
      <c r="H36" s="136"/>
    </row>
    <row r="37" spans="1:11" s="134" customFormat="1">
      <c r="A37" s="135" t="s">
        <v>190</v>
      </c>
      <c r="B37" s="135"/>
      <c r="C37" s="136"/>
      <c r="D37" s="136"/>
      <c r="E37" s="136"/>
      <c r="F37" s="136"/>
      <c r="G37" s="136"/>
      <c r="H37" s="136"/>
    </row>
    <row r="38" spans="1:11" s="134" customFormat="1">
      <c r="A38" s="137"/>
      <c r="B38" s="137"/>
      <c r="C38" s="138"/>
      <c r="D38" s="138"/>
      <c r="E38" s="138"/>
      <c r="F38" s="138"/>
      <c r="G38" s="138"/>
      <c r="H38" s="138"/>
    </row>
    <row r="39" spans="1:11" s="134" customFormat="1">
      <c r="A39" s="139" t="s">
        <v>191</v>
      </c>
      <c r="B39" s="140"/>
      <c r="C39" s="140"/>
      <c r="D39" s="140"/>
      <c r="E39" s="140"/>
      <c r="F39" s="140"/>
      <c r="G39" s="140"/>
      <c r="H39" s="140"/>
    </row>
    <row r="40" spans="1:11" ht="24" customHeight="1">
      <c r="B40" s="30"/>
      <c r="C40" s="28"/>
      <c r="D40" s="28"/>
      <c r="E40" s="28"/>
      <c r="F40" s="27"/>
      <c r="G40" s="29"/>
      <c r="K40" s="36"/>
    </row>
    <row r="41" spans="1:11" ht="24" customHeight="1">
      <c r="A41" s="38"/>
      <c r="B41" s="31"/>
      <c r="E41" s="28"/>
      <c r="G41" s="29"/>
    </row>
    <row r="42" spans="1:11" ht="24" customHeight="1">
      <c r="E42" s="28"/>
      <c r="G42" s="29"/>
    </row>
    <row r="43" spans="1:11" ht="24" customHeight="1">
      <c r="E43" s="28"/>
      <c r="G43" s="29"/>
    </row>
    <row r="44" spans="1:11" ht="24" customHeight="1">
      <c r="F44" s="29"/>
      <c r="H44" t="s">
        <v>73</v>
      </c>
    </row>
    <row r="45" spans="1:11" ht="24" customHeight="1">
      <c r="F45" s="29"/>
    </row>
    <row r="46" spans="1:11" ht="24" customHeight="1">
      <c r="F46" s="29"/>
    </row>
    <row r="47" spans="1:11" ht="24" customHeight="1"/>
    <row r="48" spans="1:11" ht="24" customHeight="1"/>
    <row r="49" spans="7:10" ht="30.75" customHeight="1"/>
    <row r="50" spans="7:10" ht="30.75" customHeight="1"/>
    <row r="51" spans="7:10" ht="30.75" customHeight="1"/>
    <row r="52" spans="7:10" ht="30.75" customHeight="1"/>
    <row r="53" spans="7:10" ht="30.75" customHeight="1"/>
    <row r="54" spans="7:10" ht="30.75" customHeight="1"/>
    <row r="55" spans="7:10" ht="30.75" customHeight="1"/>
    <row r="56" spans="7:10" ht="30.75" customHeight="1"/>
    <row r="57" spans="7:10" ht="30.75" customHeight="1">
      <c r="G57" s="10" t="s">
        <v>6</v>
      </c>
      <c r="H57" s="10" t="s">
        <v>7</v>
      </c>
      <c r="I57" s="10" t="s">
        <v>8</v>
      </c>
      <c r="J57" s="10" t="s">
        <v>9</v>
      </c>
    </row>
    <row r="58" spans="7:10" ht="30.75" customHeight="1">
      <c r="G58" s="10"/>
      <c r="H58" s="10"/>
      <c r="I58" s="10"/>
      <c r="J58" s="10"/>
    </row>
    <row r="59" spans="7:10" ht="15.75">
      <c r="G59" s="231" t="s">
        <v>10</v>
      </c>
      <c r="H59" s="13" t="s">
        <v>11</v>
      </c>
      <c r="I59" s="14" t="s">
        <v>12</v>
      </c>
      <c r="J59" s="13" t="s">
        <v>13</v>
      </c>
    </row>
    <row r="60" spans="7:10" ht="15.75">
      <c r="G60" s="232"/>
      <c r="H60" s="13" t="s">
        <v>14</v>
      </c>
      <c r="I60" s="14" t="s">
        <v>15</v>
      </c>
      <c r="J60" s="13" t="s">
        <v>16</v>
      </c>
    </row>
    <row r="61" spans="7:10" ht="15.75">
      <c r="G61" s="233"/>
      <c r="H61" s="13" t="s">
        <v>17</v>
      </c>
      <c r="I61" s="15" t="s">
        <v>18</v>
      </c>
      <c r="J61" s="13" t="s">
        <v>16</v>
      </c>
    </row>
    <row r="62" spans="7:10" ht="15.75">
      <c r="G62" s="16" t="s">
        <v>19</v>
      </c>
      <c r="H62" s="13" t="s">
        <v>20</v>
      </c>
      <c r="I62" s="14" t="s">
        <v>21</v>
      </c>
      <c r="J62" s="17" t="s">
        <v>22</v>
      </c>
    </row>
    <row r="63" spans="7:10" ht="15.75">
      <c r="G63" s="231" t="s">
        <v>23</v>
      </c>
      <c r="H63" s="13" t="s">
        <v>24</v>
      </c>
      <c r="I63" s="14" t="s">
        <v>25</v>
      </c>
      <c r="J63" s="13" t="s">
        <v>13</v>
      </c>
    </row>
    <row r="64" spans="7:10" ht="15.75">
      <c r="G64" s="232"/>
      <c r="H64" s="13" t="s">
        <v>26</v>
      </c>
      <c r="I64" s="14" t="s">
        <v>27</v>
      </c>
      <c r="J64" s="13" t="s">
        <v>13</v>
      </c>
    </row>
    <row r="65" spans="7:11" ht="15.75">
      <c r="G65" s="232"/>
      <c r="H65" s="13" t="s">
        <v>28</v>
      </c>
      <c r="I65" s="14" t="s">
        <v>29</v>
      </c>
      <c r="J65" s="13" t="s">
        <v>13</v>
      </c>
    </row>
    <row r="66" spans="7:11" ht="15.75">
      <c r="G66" s="232"/>
      <c r="H66" s="13" t="s">
        <v>30</v>
      </c>
      <c r="I66" s="14" t="s">
        <v>31</v>
      </c>
      <c r="J66" s="13" t="s">
        <v>13</v>
      </c>
    </row>
    <row r="67" spans="7:11" ht="15.75">
      <c r="G67" s="232"/>
      <c r="H67" s="13" t="s">
        <v>32</v>
      </c>
      <c r="I67" s="14" t="s">
        <v>33</v>
      </c>
      <c r="J67" s="13" t="s">
        <v>13</v>
      </c>
    </row>
    <row r="68" spans="7:11" ht="15.75">
      <c r="G68" s="233"/>
      <c r="H68" s="18" t="s">
        <v>34</v>
      </c>
      <c r="I68" s="19" t="s">
        <v>35</v>
      </c>
      <c r="J68" s="13" t="s">
        <v>13</v>
      </c>
    </row>
    <row r="69" spans="7:11" ht="15.75">
      <c r="G69" s="16" t="s">
        <v>36</v>
      </c>
      <c r="H69" s="13" t="s">
        <v>37</v>
      </c>
      <c r="I69" s="14" t="s">
        <v>38</v>
      </c>
      <c r="J69" s="17" t="s">
        <v>22</v>
      </c>
    </row>
    <row r="70" spans="7:11" ht="15.75">
      <c r="G70" s="16"/>
      <c r="H70" s="13" t="s">
        <v>39</v>
      </c>
      <c r="I70" s="14" t="s">
        <v>40</v>
      </c>
      <c r="J70" s="17" t="s">
        <v>22</v>
      </c>
    </row>
    <row r="71" spans="7:11" ht="15.75">
      <c r="G71" s="16"/>
      <c r="H71" s="13" t="s">
        <v>41</v>
      </c>
      <c r="I71" s="14" t="s">
        <v>42</v>
      </c>
      <c r="J71" s="17" t="s">
        <v>22</v>
      </c>
    </row>
    <row r="72" spans="7:11" ht="15.75">
      <c r="G72" s="16"/>
      <c r="H72" s="13" t="s">
        <v>43</v>
      </c>
      <c r="I72" s="14" t="s">
        <v>44</v>
      </c>
      <c r="J72" s="17" t="s">
        <v>45</v>
      </c>
    </row>
    <row r="73" spans="7:11" ht="15.75">
      <c r="G73" s="16"/>
      <c r="H73" s="13" t="s">
        <v>46</v>
      </c>
      <c r="I73" s="14" t="s">
        <v>47</v>
      </c>
      <c r="J73" s="17" t="s">
        <v>22</v>
      </c>
    </row>
    <row r="74" spans="7:11" ht="22.7" customHeight="1"/>
    <row r="75" spans="7:11" ht="22.7" customHeight="1">
      <c r="G75" s="22" t="s">
        <v>48</v>
      </c>
      <c r="H75" s="22" t="s">
        <v>49</v>
      </c>
      <c r="I75" s="22" t="s">
        <v>9</v>
      </c>
      <c r="J75" s="22" t="s">
        <v>50</v>
      </c>
    </row>
    <row r="76" spans="7:11" ht="22.7" customHeight="1">
      <c r="G76" s="23"/>
      <c r="H76" s="23"/>
      <c r="I76" s="23"/>
      <c r="J76" s="23"/>
    </row>
    <row r="77" spans="7:11" ht="22.7" customHeight="1">
      <c r="G77" s="24" t="s">
        <v>52</v>
      </c>
      <c r="H77" s="24" t="s">
        <v>53</v>
      </c>
      <c r="I77" s="24" t="s">
        <v>22</v>
      </c>
      <c r="J77" s="24" t="s">
        <v>54</v>
      </c>
    </row>
    <row r="78" spans="7:11" ht="22.7" customHeight="1">
      <c r="G78" s="24" t="s">
        <v>56</v>
      </c>
      <c r="H78" s="24" t="s">
        <v>57</v>
      </c>
      <c r="I78" s="24" t="s">
        <v>58</v>
      </c>
      <c r="J78" s="24" t="s">
        <v>59</v>
      </c>
    </row>
    <row r="79" spans="7:11" ht="22.7" customHeight="1">
      <c r="G79" s="24" t="s">
        <v>60</v>
      </c>
      <c r="H79" s="24" t="s">
        <v>61</v>
      </c>
      <c r="I79" s="24" t="s">
        <v>22</v>
      </c>
      <c r="J79" s="24" t="s">
        <v>62</v>
      </c>
      <c r="K79" s="22" t="s">
        <v>51</v>
      </c>
    </row>
    <row r="80" spans="7:11" ht="22.7" customHeight="1">
      <c r="G80" s="24" t="s">
        <v>63</v>
      </c>
      <c r="H80" s="24" t="s">
        <v>64</v>
      </c>
      <c r="I80" s="24" t="s">
        <v>58</v>
      </c>
      <c r="J80" s="24" t="s">
        <v>62</v>
      </c>
      <c r="K80" s="23"/>
    </row>
    <row r="81" spans="7:11" ht="22.7" customHeight="1">
      <c r="G81" s="24" t="s">
        <v>65</v>
      </c>
      <c r="H81" s="24" t="s">
        <v>66</v>
      </c>
      <c r="I81" s="24" t="s">
        <v>58</v>
      </c>
      <c r="J81" s="24" t="s">
        <v>62</v>
      </c>
      <c r="K81" s="24" t="s">
        <v>55</v>
      </c>
    </row>
    <row r="82" spans="7:11">
      <c r="G82" s="24" t="s">
        <v>67</v>
      </c>
      <c r="H82" s="24" t="s">
        <v>68</v>
      </c>
      <c r="I82" s="24" t="s">
        <v>58</v>
      </c>
      <c r="J82" s="24" t="s">
        <v>62</v>
      </c>
      <c r="K82" s="24" t="s">
        <v>55</v>
      </c>
    </row>
    <row r="83" spans="7:11">
      <c r="G83" s="24" t="s">
        <v>69</v>
      </c>
      <c r="H83" s="24" t="s">
        <v>70</v>
      </c>
      <c r="I83" s="24" t="s">
        <v>22</v>
      </c>
      <c r="J83" s="24" t="s">
        <v>62</v>
      </c>
      <c r="K83" s="24" t="s">
        <v>55</v>
      </c>
    </row>
    <row r="84" spans="7:11">
      <c r="K84" s="24" t="s">
        <v>55</v>
      </c>
    </row>
    <row r="85" spans="7:11">
      <c r="K85" s="24" t="s">
        <v>55</v>
      </c>
    </row>
    <row r="86" spans="7:11">
      <c r="K86" s="24" t="s">
        <v>55</v>
      </c>
    </row>
    <row r="87" spans="7:11">
      <c r="K87" s="24" t="s">
        <v>55</v>
      </c>
    </row>
  </sheetData>
  <mergeCells count="6">
    <mergeCell ref="G14:G17"/>
    <mergeCell ref="G18:G21"/>
    <mergeCell ref="G59:G61"/>
    <mergeCell ref="G63:G68"/>
    <mergeCell ref="A12:A13"/>
    <mergeCell ref="A34:H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97D8-EF71-482C-9217-55898DFE4A6E}">
  <sheetPr>
    <tabColor theme="7" tint="0.79998168889431442"/>
  </sheetPr>
  <dimension ref="A1:O97"/>
  <sheetViews>
    <sheetView topLeftCell="A42" zoomScale="70" zoomScaleNormal="70" workbookViewId="0">
      <selection activeCell="A14" sqref="A14:E41"/>
    </sheetView>
  </sheetViews>
  <sheetFormatPr defaultColWidth="9" defaultRowHeight="15"/>
  <cols>
    <col min="1" max="1" width="43.5703125" customWidth="1"/>
    <col min="2" max="2" width="20.7109375" style="9" customWidth="1"/>
    <col min="3" max="3" width="12.140625" style="9" customWidth="1"/>
    <col min="4" max="6" width="10.140625" style="9" customWidth="1"/>
    <col min="7" max="8" width="14.140625" customWidth="1"/>
    <col min="9" max="9" width="19" customWidth="1"/>
    <col min="10" max="10" width="31.28515625" customWidth="1"/>
    <col min="11" max="11" width="30.85546875" customWidth="1"/>
    <col min="12" max="12" width="34.140625" customWidth="1"/>
    <col min="13" max="13" width="16.7109375" customWidth="1"/>
    <col min="14" max="14" width="33.140625" customWidth="1"/>
    <col min="15" max="15" width="31" customWidth="1"/>
  </cols>
  <sheetData>
    <row r="1" spans="1:15" s="128" customFormat="1" ht="56.25" customHeight="1">
      <c r="A1" s="126"/>
      <c r="B1" s="127"/>
      <c r="C1" s="127"/>
      <c r="D1" s="129" t="s">
        <v>98</v>
      </c>
      <c r="E1" s="129"/>
      <c r="F1" s="127"/>
      <c r="G1" s="127"/>
      <c r="H1" s="127"/>
    </row>
    <row r="2" spans="1:15" s="128" customFormat="1" ht="19.5">
      <c r="A2" s="130" t="s">
        <v>184</v>
      </c>
      <c r="B2" s="130"/>
      <c r="C2" s="130"/>
      <c r="D2" s="131"/>
      <c r="E2" s="131"/>
      <c r="F2" s="132"/>
      <c r="G2" s="133"/>
      <c r="H2" s="133"/>
    </row>
    <row r="3" spans="1:15" s="128" customFormat="1" ht="23.25" customHeight="1">
      <c r="A3" s="130" t="s">
        <v>186</v>
      </c>
      <c r="B3" s="130"/>
      <c r="C3" s="130"/>
      <c r="D3" s="130"/>
      <c r="E3" s="130"/>
      <c r="F3" s="130"/>
      <c r="G3" s="130"/>
      <c r="H3" s="130"/>
      <c r="I3" s="127"/>
    </row>
    <row r="5" spans="1:15">
      <c r="A5" s="1" t="s">
        <v>74</v>
      </c>
    </row>
    <row r="6" spans="1:15">
      <c r="A6" s="1" t="s">
        <v>332</v>
      </c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333</v>
      </c>
      <c r="B7" s="2"/>
      <c r="C7" s="2"/>
      <c r="D7" s="2"/>
      <c r="E7" s="2"/>
      <c r="F7" s="2"/>
      <c r="G7" s="3"/>
      <c r="H7" s="3"/>
      <c r="I7" s="1"/>
      <c r="J7" s="1"/>
      <c r="K7" s="3"/>
      <c r="L7" s="3"/>
      <c r="M7" s="3"/>
      <c r="N7" s="3"/>
      <c r="O7" s="3"/>
    </row>
    <row r="8" spans="1:15">
      <c r="A8" s="1" t="s">
        <v>334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</row>
    <row r="9" spans="1:15">
      <c r="A9" s="1"/>
      <c r="B9" s="4"/>
      <c r="C9" s="2"/>
      <c r="D9" s="2"/>
      <c r="E9" s="2"/>
      <c r="F9" s="2"/>
      <c r="I9" s="3"/>
      <c r="J9" s="3"/>
      <c r="M9" s="3"/>
      <c r="N9" s="3"/>
      <c r="O9" s="3"/>
    </row>
    <row r="10" spans="1:15" ht="22.7" customHeight="1">
      <c r="B10" s="5" t="s">
        <v>331</v>
      </c>
      <c r="C10" s="6"/>
      <c r="D10" s="6"/>
      <c r="E10" s="6"/>
      <c r="F10" s="6"/>
      <c r="G10" s="7"/>
      <c r="H10" s="7"/>
      <c r="I10" s="8"/>
      <c r="J10" s="8"/>
      <c r="K10" s="8"/>
      <c r="L10" s="8"/>
    </row>
    <row r="11" spans="1:15" ht="22.7" customHeight="1"/>
    <row r="12" spans="1:15" ht="27" customHeight="1">
      <c r="A12" s="237" t="s">
        <v>3</v>
      </c>
      <c r="B12" s="48" t="s">
        <v>4</v>
      </c>
      <c r="C12" s="49" t="s">
        <v>75</v>
      </c>
      <c r="D12" s="50" t="s">
        <v>335</v>
      </c>
      <c r="E12" s="50" t="s">
        <v>223</v>
      </c>
      <c r="F12" s="51" t="s">
        <v>336</v>
      </c>
      <c r="H12" s="53" t="s">
        <v>6</v>
      </c>
      <c r="I12" s="53" t="s">
        <v>7</v>
      </c>
      <c r="J12" s="53" t="s">
        <v>8</v>
      </c>
      <c r="K12" s="53" t="s">
        <v>9</v>
      </c>
    </row>
    <row r="13" spans="1:15" ht="26.45" customHeight="1">
      <c r="A13" s="238"/>
      <c r="B13" s="52" t="s">
        <v>7</v>
      </c>
      <c r="C13" s="51" t="s">
        <v>86</v>
      </c>
      <c r="D13" s="50" t="s">
        <v>339</v>
      </c>
      <c r="E13" s="50" t="s">
        <v>340</v>
      </c>
      <c r="F13" s="51" t="s">
        <v>95</v>
      </c>
      <c r="H13" s="53"/>
      <c r="I13" s="53"/>
      <c r="J13" s="53"/>
      <c r="K13" s="53"/>
    </row>
    <row r="14" spans="1:15" ht="26.45" customHeight="1">
      <c r="A14" s="47" t="s">
        <v>337</v>
      </c>
      <c r="B14" s="12" t="s">
        <v>338</v>
      </c>
      <c r="C14" s="32">
        <v>45123</v>
      </c>
      <c r="D14" s="32">
        <v>45125</v>
      </c>
      <c r="E14" s="32">
        <v>45126</v>
      </c>
      <c r="F14" s="32">
        <v>45128</v>
      </c>
      <c r="H14" s="231" t="s">
        <v>23</v>
      </c>
      <c r="I14" s="14" t="s">
        <v>79</v>
      </c>
      <c r="J14" s="14" t="s">
        <v>80</v>
      </c>
      <c r="K14" s="14" t="s">
        <v>22</v>
      </c>
    </row>
    <row r="15" spans="1:15" ht="26.45" customHeight="1">
      <c r="A15" s="47" t="s">
        <v>358</v>
      </c>
      <c r="B15" s="12" t="s">
        <v>341</v>
      </c>
      <c r="C15" s="32">
        <f>C14+7</f>
        <v>45130</v>
      </c>
      <c r="D15" s="32">
        <f t="shared" ref="D15:F25" si="0">D14+7</f>
        <v>45132</v>
      </c>
      <c r="E15" s="32">
        <f t="shared" si="0"/>
        <v>45133</v>
      </c>
      <c r="F15" s="32">
        <f t="shared" si="0"/>
        <v>45135</v>
      </c>
      <c r="H15" s="232"/>
      <c r="I15" s="14" t="s">
        <v>30</v>
      </c>
      <c r="J15" s="14" t="s">
        <v>90</v>
      </c>
      <c r="K15" s="14" t="s">
        <v>13</v>
      </c>
    </row>
    <row r="16" spans="1:15" ht="26.45" customHeight="1">
      <c r="A16" s="47" t="s">
        <v>359</v>
      </c>
      <c r="B16" s="12" t="s">
        <v>342</v>
      </c>
      <c r="C16" s="32">
        <f t="shared" ref="C16:F31" si="1">C15+7</f>
        <v>45137</v>
      </c>
      <c r="D16" s="32">
        <f t="shared" si="0"/>
        <v>45139</v>
      </c>
      <c r="E16" s="32">
        <f t="shared" ref="E16" si="2">E15+7</f>
        <v>45140</v>
      </c>
      <c r="F16" s="32">
        <f t="shared" si="0"/>
        <v>45142</v>
      </c>
      <c r="H16" s="232"/>
      <c r="I16" s="14" t="s">
        <v>32</v>
      </c>
      <c r="J16" s="14" t="s">
        <v>91</v>
      </c>
      <c r="K16" s="14" t="s">
        <v>13</v>
      </c>
    </row>
    <row r="17" spans="1:11" ht="26.45" customHeight="1">
      <c r="A17" s="47" t="s">
        <v>360</v>
      </c>
      <c r="B17" s="12" t="s">
        <v>343</v>
      </c>
      <c r="C17" s="32">
        <f t="shared" si="1"/>
        <v>45144</v>
      </c>
      <c r="D17" s="32">
        <f t="shared" si="0"/>
        <v>45146</v>
      </c>
      <c r="E17" s="32">
        <f t="shared" ref="E17" si="3">E16+7</f>
        <v>45147</v>
      </c>
      <c r="F17" s="32">
        <f t="shared" si="0"/>
        <v>45149</v>
      </c>
      <c r="H17" s="233"/>
      <c r="I17" s="14" t="s">
        <v>82</v>
      </c>
      <c r="J17" s="14" t="s">
        <v>83</v>
      </c>
      <c r="K17" s="14" t="s">
        <v>13</v>
      </c>
    </row>
    <row r="18" spans="1:11" ht="26.45" customHeight="1">
      <c r="A18" s="47" t="s">
        <v>361</v>
      </c>
      <c r="B18" s="12" t="s">
        <v>344</v>
      </c>
      <c r="C18" s="32">
        <f t="shared" si="1"/>
        <v>45151</v>
      </c>
      <c r="D18" s="32">
        <f t="shared" si="0"/>
        <v>45153</v>
      </c>
      <c r="E18" s="32">
        <f t="shared" ref="E18" si="4">E17+7</f>
        <v>45154</v>
      </c>
      <c r="F18" s="32">
        <f t="shared" si="0"/>
        <v>45156</v>
      </c>
      <c r="H18" s="231" t="s">
        <v>36</v>
      </c>
      <c r="I18" s="14" t="s">
        <v>81</v>
      </c>
      <c r="J18" s="14" t="s">
        <v>45</v>
      </c>
      <c r="K18" s="14" t="s">
        <v>22</v>
      </c>
    </row>
    <row r="19" spans="1:11" ht="26.45" customHeight="1">
      <c r="A19" s="47" t="s">
        <v>362</v>
      </c>
      <c r="B19" s="12" t="s">
        <v>345</v>
      </c>
      <c r="C19" s="32">
        <f t="shared" si="1"/>
        <v>45158</v>
      </c>
      <c r="D19" s="32">
        <f t="shared" si="0"/>
        <v>45160</v>
      </c>
      <c r="E19" s="32">
        <f t="shared" ref="E19" si="5">E18+7</f>
        <v>45161</v>
      </c>
      <c r="F19" s="32">
        <f t="shared" si="0"/>
        <v>45163</v>
      </c>
      <c r="H19" s="232"/>
      <c r="I19" s="14" t="s">
        <v>39</v>
      </c>
      <c r="J19" s="14" t="s">
        <v>40</v>
      </c>
      <c r="K19" s="14" t="s">
        <v>22</v>
      </c>
    </row>
    <row r="20" spans="1:11" ht="26.45" customHeight="1">
      <c r="A20" s="47" t="s">
        <v>363</v>
      </c>
      <c r="B20" s="12" t="s">
        <v>346</v>
      </c>
      <c r="C20" s="32">
        <f t="shared" si="1"/>
        <v>45165</v>
      </c>
      <c r="D20" s="32">
        <f t="shared" si="0"/>
        <v>45167</v>
      </c>
      <c r="E20" s="32">
        <f t="shared" ref="E20" si="6">E19+7</f>
        <v>45168</v>
      </c>
      <c r="F20" s="32">
        <f t="shared" si="0"/>
        <v>45170</v>
      </c>
      <c r="H20" s="232"/>
      <c r="I20" s="14" t="s">
        <v>84</v>
      </c>
      <c r="J20" s="14" t="s">
        <v>85</v>
      </c>
      <c r="K20" s="14" t="s">
        <v>22</v>
      </c>
    </row>
    <row r="21" spans="1:11" ht="26.45" customHeight="1">
      <c r="A21" s="47" t="s">
        <v>364</v>
      </c>
      <c r="B21" s="12" t="s">
        <v>347</v>
      </c>
      <c r="C21" s="32">
        <f t="shared" si="1"/>
        <v>45172</v>
      </c>
      <c r="D21" s="32">
        <f t="shared" si="0"/>
        <v>45174</v>
      </c>
      <c r="E21" s="32">
        <f t="shared" ref="E21" si="7">E20+7</f>
        <v>45175</v>
      </c>
      <c r="F21" s="32">
        <f t="shared" si="0"/>
        <v>45177</v>
      </c>
      <c r="H21" s="233"/>
      <c r="I21" s="14" t="s">
        <v>46</v>
      </c>
      <c r="J21" s="14" t="s">
        <v>47</v>
      </c>
      <c r="K21" s="14" t="s">
        <v>22</v>
      </c>
    </row>
    <row r="22" spans="1:11" ht="26.45" customHeight="1">
      <c r="A22" s="47" t="s">
        <v>365</v>
      </c>
      <c r="B22" s="12" t="s">
        <v>348</v>
      </c>
      <c r="C22" s="32">
        <f t="shared" si="1"/>
        <v>45179</v>
      </c>
      <c r="D22" s="32">
        <f t="shared" si="0"/>
        <v>45181</v>
      </c>
      <c r="E22" s="32">
        <f t="shared" ref="E22" si="8">E21+7</f>
        <v>45182</v>
      </c>
      <c r="F22" s="32">
        <f t="shared" si="0"/>
        <v>45184</v>
      </c>
    </row>
    <row r="23" spans="1:11" ht="26.45" customHeight="1">
      <c r="A23" s="47" t="s">
        <v>366</v>
      </c>
      <c r="B23" s="12" t="s">
        <v>349</v>
      </c>
      <c r="C23" s="32">
        <f t="shared" si="1"/>
        <v>45186</v>
      </c>
      <c r="D23" s="32">
        <f t="shared" si="0"/>
        <v>45188</v>
      </c>
      <c r="E23" s="32">
        <f t="shared" ref="E23" si="9">E22+7</f>
        <v>45189</v>
      </c>
      <c r="F23" s="32">
        <f t="shared" si="0"/>
        <v>45191</v>
      </c>
      <c r="H23" s="35" t="s">
        <v>88</v>
      </c>
      <c r="J23" s="46" t="s">
        <v>96</v>
      </c>
    </row>
    <row r="24" spans="1:11" ht="26.45" customHeight="1">
      <c r="A24" s="47" t="s">
        <v>367</v>
      </c>
      <c r="B24" s="12" t="s">
        <v>350</v>
      </c>
      <c r="C24" s="32">
        <f t="shared" si="1"/>
        <v>45193</v>
      </c>
      <c r="D24" s="32">
        <f t="shared" si="0"/>
        <v>45195</v>
      </c>
      <c r="E24" s="32">
        <f t="shared" ref="E24" si="10">E23+7</f>
        <v>45196</v>
      </c>
      <c r="F24" s="32">
        <f t="shared" si="0"/>
        <v>45198</v>
      </c>
      <c r="H24" s="35" t="s">
        <v>89</v>
      </c>
      <c r="J24" s="46" t="s">
        <v>97</v>
      </c>
    </row>
    <row r="25" spans="1:11" ht="26.45" customHeight="1">
      <c r="A25" s="47" t="s">
        <v>368</v>
      </c>
      <c r="B25" s="12" t="s">
        <v>351</v>
      </c>
      <c r="C25" s="32">
        <f t="shared" si="1"/>
        <v>45200</v>
      </c>
      <c r="D25" s="32">
        <f t="shared" si="0"/>
        <v>45202</v>
      </c>
      <c r="E25" s="32">
        <f t="shared" ref="E25" si="11">E24+7</f>
        <v>45203</v>
      </c>
      <c r="F25" s="32">
        <f t="shared" si="0"/>
        <v>45205</v>
      </c>
      <c r="H25" s="35" t="s">
        <v>87</v>
      </c>
      <c r="J25" s="46" t="s">
        <v>294</v>
      </c>
    </row>
    <row r="26" spans="1:11" ht="26.45" customHeight="1">
      <c r="A26" s="47" t="s">
        <v>369</v>
      </c>
      <c r="B26" s="12" t="s">
        <v>352</v>
      </c>
      <c r="C26" s="32">
        <f t="shared" si="1"/>
        <v>45207</v>
      </c>
      <c r="D26" s="32">
        <f t="shared" si="1"/>
        <v>45209</v>
      </c>
      <c r="E26" s="32">
        <f t="shared" si="1"/>
        <v>45210</v>
      </c>
      <c r="F26" s="32">
        <f t="shared" si="1"/>
        <v>45212</v>
      </c>
      <c r="H26" s="35"/>
      <c r="J26" s="46"/>
    </row>
    <row r="27" spans="1:11" ht="26.45" customHeight="1">
      <c r="A27" s="47" t="s">
        <v>370</v>
      </c>
      <c r="B27" s="12" t="s">
        <v>353</v>
      </c>
      <c r="C27" s="32">
        <f t="shared" si="1"/>
        <v>45214</v>
      </c>
      <c r="D27" s="32">
        <f t="shared" si="1"/>
        <v>45216</v>
      </c>
      <c r="E27" s="32">
        <f t="shared" si="1"/>
        <v>45217</v>
      </c>
      <c r="F27" s="32">
        <f t="shared" si="1"/>
        <v>45219</v>
      </c>
      <c r="H27" s="35"/>
      <c r="J27" s="46"/>
    </row>
    <row r="28" spans="1:11" ht="26.45" customHeight="1">
      <c r="A28" s="47" t="s">
        <v>371</v>
      </c>
      <c r="B28" s="12" t="s">
        <v>354</v>
      </c>
      <c r="C28" s="32">
        <f t="shared" si="1"/>
        <v>45221</v>
      </c>
      <c r="D28" s="32">
        <f t="shared" si="1"/>
        <v>45223</v>
      </c>
      <c r="E28" s="32">
        <f t="shared" si="1"/>
        <v>45224</v>
      </c>
      <c r="F28" s="32">
        <f t="shared" si="1"/>
        <v>45226</v>
      </c>
      <c r="H28" s="35"/>
      <c r="J28" s="46"/>
    </row>
    <row r="29" spans="1:11" ht="26.45" customHeight="1">
      <c r="A29" s="47" t="s">
        <v>372</v>
      </c>
      <c r="B29" s="12" t="s">
        <v>355</v>
      </c>
      <c r="C29" s="32">
        <f t="shared" si="1"/>
        <v>45228</v>
      </c>
      <c r="D29" s="32">
        <f t="shared" si="1"/>
        <v>45230</v>
      </c>
      <c r="E29" s="32">
        <f t="shared" si="1"/>
        <v>45231</v>
      </c>
      <c r="F29" s="32">
        <f t="shared" si="1"/>
        <v>45233</v>
      </c>
      <c r="H29" s="35"/>
      <c r="J29" s="46"/>
    </row>
    <row r="30" spans="1:11" ht="26.45" customHeight="1">
      <c r="A30" s="47" t="s">
        <v>373</v>
      </c>
      <c r="B30" s="12" t="s">
        <v>356</v>
      </c>
      <c r="C30" s="32">
        <f t="shared" si="1"/>
        <v>45235</v>
      </c>
      <c r="D30" s="32">
        <f t="shared" si="1"/>
        <v>45237</v>
      </c>
      <c r="E30" s="32">
        <f t="shared" si="1"/>
        <v>45238</v>
      </c>
      <c r="F30" s="32">
        <f t="shared" si="1"/>
        <v>45240</v>
      </c>
      <c r="H30" s="35"/>
      <c r="J30" s="46"/>
    </row>
    <row r="31" spans="1:11" ht="26.45" customHeight="1">
      <c r="A31" s="47" t="s">
        <v>374</v>
      </c>
      <c r="B31" s="12" t="s">
        <v>357</v>
      </c>
      <c r="C31" s="32">
        <f t="shared" si="1"/>
        <v>45242</v>
      </c>
      <c r="D31" s="32">
        <f t="shared" si="1"/>
        <v>45244</v>
      </c>
      <c r="E31" s="32">
        <f t="shared" si="1"/>
        <v>45245</v>
      </c>
      <c r="F31" s="32">
        <f t="shared" si="1"/>
        <v>45247</v>
      </c>
      <c r="H31" s="35"/>
      <c r="J31" s="46"/>
    </row>
    <row r="32" spans="1:11" ht="26.45" customHeight="1">
      <c r="A32" s="79" t="s">
        <v>385</v>
      </c>
      <c r="B32" s="12" t="s">
        <v>375</v>
      </c>
      <c r="C32" s="32">
        <f t="shared" ref="C32:F32" si="12">C31+7</f>
        <v>45249</v>
      </c>
      <c r="D32" s="32">
        <f t="shared" si="12"/>
        <v>45251</v>
      </c>
      <c r="E32" s="32">
        <f t="shared" si="12"/>
        <v>45252</v>
      </c>
      <c r="F32" s="32">
        <f t="shared" si="12"/>
        <v>45254</v>
      </c>
      <c r="H32" s="35"/>
      <c r="J32" s="46"/>
    </row>
    <row r="33" spans="1:11" ht="26.45" customHeight="1">
      <c r="A33" s="79" t="s">
        <v>386</v>
      </c>
      <c r="B33" s="12" t="s">
        <v>376</v>
      </c>
      <c r="C33" s="32">
        <f t="shared" ref="C33:F33" si="13">C32+7</f>
        <v>45256</v>
      </c>
      <c r="D33" s="32">
        <f t="shared" si="13"/>
        <v>45258</v>
      </c>
      <c r="E33" s="32">
        <f t="shared" si="13"/>
        <v>45259</v>
      </c>
      <c r="F33" s="32">
        <f t="shared" si="13"/>
        <v>45261</v>
      </c>
      <c r="H33" s="35"/>
      <c r="J33" s="46"/>
    </row>
    <row r="34" spans="1:11" ht="26.45" customHeight="1">
      <c r="A34" s="79" t="s">
        <v>387</v>
      </c>
      <c r="B34" s="12" t="s">
        <v>377</v>
      </c>
      <c r="C34" s="32">
        <f t="shared" ref="C34:F34" si="14">C33+7</f>
        <v>45263</v>
      </c>
      <c r="D34" s="32">
        <f t="shared" si="14"/>
        <v>45265</v>
      </c>
      <c r="E34" s="32">
        <f t="shared" si="14"/>
        <v>45266</v>
      </c>
      <c r="F34" s="32">
        <f t="shared" si="14"/>
        <v>45268</v>
      </c>
      <c r="H34" s="35"/>
      <c r="J34" s="46"/>
    </row>
    <row r="35" spans="1:11" ht="26.45" customHeight="1">
      <c r="A35" s="79" t="s">
        <v>388</v>
      </c>
      <c r="B35" s="12" t="s">
        <v>378</v>
      </c>
      <c r="C35" s="32">
        <f t="shared" ref="C35:F35" si="15">C34+7</f>
        <v>45270</v>
      </c>
      <c r="D35" s="32">
        <f t="shared" si="15"/>
        <v>45272</v>
      </c>
      <c r="E35" s="32">
        <f t="shared" si="15"/>
        <v>45273</v>
      </c>
      <c r="F35" s="32">
        <f t="shared" si="15"/>
        <v>45275</v>
      </c>
      <c r="H35" s="35"/>
      <c r="J35" s="46"/>
    </row>
    <row r="36" spans="1:11" ht="26.45" customHeight="1">
      <c r="A36" s="79" t="s">
        <v>389</v>
      </c>
      <c r="B36" s="12" t="s">
        <v>379</v>
      </c>
      <c r="C36" s="32">
        <f t="shared" ref="C36:F36" si="16">C35+7</f>
        <v>45277</v>
      </c>
      <c r="D36" s="32">
        <f t="shared" si="16"/>
        <v>45279</v>
      </c>
      <c r="E36" s="32">
        <f t="shared" si="16"/>
        <v>45280</v>
      </c>
      <c r="F36" s="32">
        <f t="shared" si="16"/>
        <v>45282</v>
      </c>
      <c r="H36" s="35"/>
      <c r="J36" s="46"/>
    </row>
    <row r="37" spans="1:11" ht="26.45" customHeight="1">
      <c r="A37" s="79" t="s">
        <v>390</v>
      </c>
      <c r="B37" s="12" t="s">
        <v>380</v>
      </c>
      <c r="C37" s="32">
        <f t="shared" ref="C37:F37" si="17">C36+7</f>
        <v>45284</v>
      </c>
      <c r="D37" s="32">
        <f t="shared" si="17"/>
        <v>45286</v>
      </c>
      <c r="E37" s="32">
        <f t="shared" si="17"/>
        <v>45287</v>
      </c>
      <c r="F37" s="32">
        <f t="shared" si="17"/>
        <v>45289</v>
      </c>
      <c r="H37" s="35"/>
      <c r="J37" s="46"/>
    </row>
    <row r="38" spans="1:11" ht="26.45" customHeight="1">
      <c r="A38" s="79" t="s">
        <v>391</v>
      </c>
      <c r="B38" s="12" t="s">
        <v>381</v>
      </c>
      <c r="C38" s="32">
        <f t="shared" ref="C38:F38" si="18">C37+7</f>
        <v>45291</v>
      </c>
      <c r="D38" s="32">
        <f t="shared" si="18"/>
        <v>45293</v>
      </c>
      <c r="E38" s="32">
        <f t="shared" si="18"/>
        <v>45294</v>
      </c>
      <c r="F38" s="32">
        <f t="shared" si="18"/>
        <v>45296</v>
      </c>
      <c r="H38" s="35"/>
      <c r="J38" s="46"/>
    </row>
    <row r="39" spans="1:11" ht="26.45" customHeight="1">
      <c r="A39" s="79" t="s">
        <v>392</v>
      </c>
      <c r="B39" s="12" t="s">
        <v>382</v>
      </c>
      <c r="C39" s="32">
        <f t="shared" ref="C39:F39" si="19">C38+7</f>
        <v>45298</v>
      </c>
      <c r="D39" s="32">
        <f t="shared" si="19"/>
        <v>45300</v>
      </c>
      <c r="E39" s="32">
        <f t="shared" si="19"/>
        <v>45301</v>
      </c>
      <c r="F39" s="32">
        <f t="shared" si="19"/>
        <v>45303</v>
      </c>
      <c r="H39" s="35"/>
      <c r="J39" s="46"/>
    </row>
    <row r="40" spans="1:11" ht="26.45" customHeight="1">
      <c r="A40" s="79" t="s">
        <v>393</v>
      </c>
      <c r="B40" s="12" t="s">
        <v>383</v>
      </c>
      <c r="C40" s="32">
        <f t="shared" ref="C40:F40" si="20">C39+7</f>
        <v>45305</v>
      </c>
      <c r="D40" s="32">
        <f t="shared" si="20"/>
        <v>45307</v>
      </c>
      <c r="E40" s="32">
        <f t="shared" si="20"/>
        <v>45308</v>
      </c>
      <c r="F40" s="32">
        <f t="shared" si="20"/>
        <v>45310</v>
      </c>
      <c r="H40" s="35"/>
      <c r="J40" s="46"/>
    </row>
    <row r="41" spans="1:11" ht="26.45" customHeight="1">
      <c r="A41" s="79" t="s">
        <v>394</v>
      </c>
      <c r="B41" s="12" t="s">
        <v>384</v>
      </c>
      <c r="C41" s="32">
        <f t="shared" ref="C41:F41" si="21">C40+7</f>
        <v>45312</v>
      </c>
      <c r="D41" s="32">
        <f t="shared" si="21"/>
        <v>45314</v>
      </c>
      <c r="E41" s="32">
        <f t="shared" si="21"/>
        <v>45315</v>
      </c>
      <c r="F41" s="32">
        <f t="shared" si="21"/>
        <v>45317</v>
      </c>
      <c r="H41" s="35"/>
      <c r="J41" s="46"/>
    </row>
    <row r="42" spans="1:11" ht="26.45" customHeight="1">
      <c r="A42" s="79"/>
      <c r="B42" s="21"/>
      <c r="C42" s="78"/>
      <c r="D42" s="78"/>
      <c r="E42" s="78"/>
      <c r="F42" s="78"/>
      <c r="H42" s="35"/>
      <c r="J42" s="46"/>
    </row>
    <row r="43" spans="1:11" ht="26.45" customHeight="1">
      <c r="A43" s="20"/>
      <c r="B43" s="21"/>
      <c r="C43" s="21"/>
      <c r="D43" s="21"/>
      <c r="E43" s="21"/>
      <c r="F43" s="21"/>
      <c r="H43" s="39"/>
      <c r="I43" s="39"/>
      <c r="J43" s="39"/>
      <c r="K43" s="39"/>
    </row>
    <row r="44" spans="1:11" s="134" customFormat="1">
      <c r="A44" s="236" t="s">
        <v>187</v>
      </c>
      <c r="B44" s="236"/>
      <c r="C44" s="236"/>
      <c r="D44" s="236"/>
      <c r="E44" s="236"/>
      <c r="F44" s="236"/>
      <c r="G44" s="236"/>
      <c r="H44" s="236"/>
      <c r="I44" s="236"/>
    </row>
    <row r="45" spans="1:11" s="134" customFormat="1">
      <c r="A45" s="135" t="s">
        <v>188</v>
      </c>
      <c r="B45" s="135"/>
      <c r="C45" s="136"/>
      <c r="D45" s="136"/>
      <c r="E45" s="136"/>
      <c r="F45" s="136"/>
      <c r="G45" s="136"/>
      <c r="H45" s="136"/>
      <c r="I45" s="136"/>
    </row>
    <row r="46" spans="1:11" s="134" customFormat="1">
      <c r="A46" s="135" t="s">
        <v>189</v>
      </c>
      <c r="B46" s="135"/>
      <c r="C46" s="136"/>
      <c r="D46" s="136"/>
      <c r="E46" s="136"/>
      <c r="F46" s="136"/>
      <c r="G46" s="136"/>
      <c r="H46" s="136"/>
      <c r="I46" s="136"/>
    </row>
    <row r="47" spans="1:11" s="134" customFormat="1">
      <c r="A47" s="135" t="s">
        <v>190</v>
      </c>
      <c r="B47" s="135"/>
      <c r="C47" s="136"/>
      <c r="D47" s="136"/>
      <c r="E47" s="136"/>
      <c r="F47" s="136"/>
      <c r="G47" s="136"/>
      <c r="H47" s="136"/>
      <c r="I47" s="136"/>
    </row>
    <row r="48" spans="1:11" s="134" customFormat="1">
      <c r="A48" s="137"/>
      <c r="B48" s="137"/>
      <c r="C48" s="138"/>
      <c r="D48" s="138"/>
      <c r="E48" s="138"/>
      <c r="F48" s="138"/>
      <c r="G48" s="138"/>
      <c r="H48" s="138"/>
      <c r="I48" s="138"/>
    </row>
    <row r="49" spans="1:12" s="134" customFormat="1">
      <c r="A49" s="139" t="s">
        <v>191</v>
      </c>
      <c r="B49" s="140"/>
      <c r="C49" s="140"/>
      <c r="D49" s="140"/>
      <c r="E49" s="140"/>
      <c r="F49" s="140"/>
      <c r="G49" s="140"/>
      <c r="H49" s="140"/>
      <c r="I49" s="140"/>
    </row>
    <row r="50" spans="1:12" ht="24" customHeight="1">
      <c r="B50" s="30"/>
      <c r="C50" s="28"/>
      <c r="D50" s="28"/>
      <c r="E50" s="28"/>
      <c r="F50" s="28"/>
      <c r="G50" s="27"/>
      <c r="H50" s="29"/>
      <c r="L50" s="36"/>
    </row>
    <row r="51" spans="1:12" ht="24" customHeight="1">
      <c r="A51" s="38"/>
      <c r="B51" s="31"/>
      <c r="F51" s="28"/>
      <c r="H51" s="29"/>
    </row>
    <row r="52" spans="1:12" ht="24" customHeight="1">
      <c r="F52" s="28"/>
      <c r="H52" s="29"/>
    </row>
    <row r="53" spans="1:12" ht="24" customHeight="1">
      <c r="F53" s="28"/>
      <c r="H53" s="29"/>
    </row>
    <row r="54" spans="1:12" ht="24" customHeight="1">
      <c r="G54" s="29"/>
      <c r="I54" t="s">
        <v>73</v>
      </c>
    </row>
    <row r="55" spans="1:12" ht="24" customHeight="1">
      <c r="G55" s="29"/>
    </row>
    <row r="56" spans="1:12" ht="24" customHeight="1">
      <c r="G56" s="29"/>
    </row>
    <row r="57" spans="1:12" ht="24" customHeight="1"/>
    <row r="58" spans="1:12" ht="24" customHeight="1"/>
    <row r="59" spans="1:12" ht="30.75" customHeight="1"/>
    <row r="60" spans="1:12" ht="30.75" customHeight="1"/>
    <row r="61" spans="1:12" ht="30.75" customHeight="1"/>
    <row r="62" spans="1:12" ht="30.75" customHeight="1"/>
    <row r="63" spans="1:12" ht="30.75" customHeight="1"/>
    <row r="64" spans="1:12" ht="30.75" customHeight="1"/>
    <row r="65" spans="8:11" ht="30.75" customHeight="1"/>
    <row r="66" spans="8:11" ht="30.75" customHeight="1"/>
    <row r="67" spans="8:11" ht="30.75" customHeight="1">
      <c r="H67" s="10" t="s">
        <v>6</v>
      </c>
      <c r="I67" s="10" t="s">
        <v>7</v>
      </c>
      <c r="J67" s="10" t="s">
        <v>8</v>
      </c>
      <c r="K67" s="10" t="s">
        <v>9</v>
      </c>
    </row>
    <row r="68" spans="8:11" ht="30.75" customHeight="1">
      <c r="H68" s="10"/>
      <c r="I68" s="10"/>
      <c r="J68" s="10"/>
      <c r="K68" s="10"/>
    </row>
    <row r="69" spans="8:11" ht="15.75">
      <c r="H69" s="231" t="s">
        <v>10</v>
      </c>
      <c r="I69" s="13" t="s">
        <v>11</v>
      </c>
      <c r="J69" s="14" t="s">
        <v>12</v>
      </c>
      <c r="K69" s="13" t="s">
        <v>13</v>
      </c>
    </row>
    <row r="70" spans="8:11" ht="15.75">
      <c r="H70" s="232"/>
      <c r="I70" s="13" t="s">
        <v>14</v>
      </c>
      <c r="J70" s="14" t="s">
        <v>15</v>
      </c>
      <c r="K70" s="13" t="s">
        <v>16</v>
      </c>
    </row>
    <row r="71" spans="8:11" ht="15.75">
      <c r="H71" s="233"/>
      <c r="I71" s="13" t="s">
        <v>17</v>
      </c>
      <c r="J71" s="15" t="s">
        <v>18</v>
      </c>
      <c r="K71" s="13" t="s">
        <v>16</v>
      </c>
    </row>
    <row r="72" spans="8:11" ht="15.75">
      <c r="H72" s="16" t="s">
        <v>19</v>
      </c>
      <c r="I72" s="13" t="s">
        <v>20</v>
      </c>
      <c r="J72" s="14" t="s">
        <v>21</v>
      </c>
      <c r="K72" s="17" t="s">
        <v>22</v>
      </c>
    </row>
    <row r="73" spans="8:11" ht="15.75">
      <c r="H73" s="231" t="s">
        <v>23</v>
      </c>
      <c r="I73" s="13" t="s">
        <v>24</v>
      </c>
      <c r="J73" s="14" t="s">
        <v>25</v>
      </c>
      <c r="K73" s="13" t="s">
        <v>13</v>
      </c>
    </row>
    <row r="74" spans="8:11" ht="15.75">
      <c r="H74" s="232"/>
      <c r="I74" s="13" t="s">
        <v>26</v>
      </c>
      <c r="J74" s="14" t="s">
        <v>27</v>
      </c>
      <c r="K74" s="13" t="s">
        <v>13</v>
      </c>
    </row>
    <row r="75" spans="8:11" ht="15.75">
      <c r="H75" s="232"/>
      <c r="I75" s="13" t="s">
        <v>28</v>
      </c>
      <c r="J75" s="14" t="s">
        <v>29</v>
      </c>
      <c r="K75" s="13" t="s">
        <v>13</v>
      </c>
    </row>
    <row r="76" spans="8:11" ht="15.75">
      <c r="H76" s="232"/>
      <c r="I76" s="13" t="s">
        <v>30</v>
      </c>
      <c r="J76" s="14" t="s">
        <v>31</v>
      </c>
      <c r="K76" s="13" t="s">
        <v>13</v>
      </c>
    </row>
    <row r="77" spans="8:11" ht="15.75">
      <c r="H77" s="232"/>
      <c r="I77" s="13" t="s">
        <v>32</v>
      </c>
      <c r="J77" s="14" t="s">
        <v>33</v>
      </c>
      <c r="K77" s="13" t="s">
        <v>13</v>
      </c>
    </row>
    <row r="78" spans="8:11" ht="15.75">
      <c r="H78" s="233"/>
      <c r="I78" s="18" t="s">
        <v>34</v>
      </c>
      <c r="J78" s="19" t="s">
        <v>35</v>
      </c>
      <c r="K78" s="13" t="s">
        <v>13</v>
      </c>
    </row>
    <row r="79" spans="8:11" ht="15.75">
      <c r="H79" s="16" t="s">
        <v>36</v>
      </c>
      <c r="I79" s="13" t="s">
        <v>37</v>
      </c>
      <c r="J79" s="14" t="s">
        <v>38</v>
      </c>
      <c r="K79" s="17" t="s">
        <v>22</v>
      </c>
    </row>
    <row r="80" spans="8:11" ht="15.75">
      <c r="H80" s="16"/>
      <c r="I80" s="13" t="s">
        <v>39</v>
      </c>
      <c r="J80" s="14" t="s">
        <v>40</v>
      </c>
      <c r="K80" s="17" t="s">
        <v>22</v>
      </c>
    </row>
    <row r="81" spans="8:12" ht="15.75">
      <c r="H81" s="16"/>
      <c r="I81" s="13" t="s">
        <v>41</v>
      </c>
      <c r="J81" s="14" t="s">
        <v>42</v>
      </c>
      <c r="K81" s="17" t="s">
        <v>22</v>
      </c>
    </row>
    <row r="82" spans="8:12" ht="15.75">
      <c r="H82" s="16"/>
      <c r="I82" s="13" t="s">
        <v>43</v>
      </c>
      <c r="J82" s="14" t="s">
        <v>44</v>
      </c>
      <c r="K82" s="17" t="s">
        <v>45</v>
      </c>
    </row>
    <row r="83" spans="8:12" ht="15.75">
      <c r="H83" s="16"/>
      <c r="I83" s="13" t="s">
        <v>46</v>
      </c>
      <c r="J83" s="14" t="s">
        <v>47</v>
      </c>
      <c r="K83" s="17" t="s">
        <v>22</v>
      </c>
    </row>
    <row r="84" spans="8:12" ht="22.7" customHeight="1"/>
    <row r="85" spans="8:12" ht="22.7" customHeight="1">
      <c r="H85" s="22" t="s">
        <v>48</v>
      </c>
      <c r="I85" s="22" t="s">
        <v>49</v>
      </c>
      <c r="J85" s="22" t="s">
        <v>9</v>
      </c>
      <c r="K85" s="22" t="s">
        <v>50</v>
      </c>
    </row>
    <row r="86" spans="8:12" ht="22.7" customHeight="1">
      <c r="H86" s="23"/>
      <c r="I86" s="23"/>
      <c r="J86" s="23"/>
      <c r="K86" s="23"/>
    </row>
    <row r="87" spans="8:12" ht="22.7" customHeight="1">
      <c r="H87" s="24" t="s">
        <v>52</v>
      </c>
      <c r="I87" s="24" t="s">
        <v>53</v>
      </c>
      <c r="J87" s="24" t="s">
        <v>22</v>
      </c>
      <c r="K87" s="24" t="s">
        <v>54</v>
      </c>
    </row>
    <row r="88" spans="8:12" ht="22.7" customHeight="1">
      <c r="H88" s="24" t="s">
        <v>56</v>
      </c>
      <c r="I88" s="24" t="s">
        <v>57</v>
      </c>
      <c r="J88" s="24" t="s">
        <v>58</v>
      </c>
      <c r="K88" s="24" t="s">
        <v>59</v>
      </c>
    </row>
    <row r="89" spans="8:12" ht="22.7" customHeight="1">
      <c r="H89" s="24" t="s">
        <v>60</v>
      </c>
      <c r="I89" s="24" t="s">
        <v>61</v>
      </c>
      <c r="J89" s="24" t="s">
        <v>22</v>
      </c>
      <c r="K89" s="24" t="s">
        <v>62</v>
      </c>
      <c r="L89" s="22" t="s">
        <v>51</v>
      </c>
    </row>
    <row r="90" spans="8:12" ht="22.7" customHeight="1">
      <c r="H90" s="24" t="s">
        <v>63</v>
      </c>
      <c r="I90" s="24" t="s">
        <v>64</v>
      </c>
      <c r="J90" s="24" t="s">
        <v>58</v>
      </c>
      <c r="K90" s="24" t="s">
        <v>62</v>
      </c>
      <c r="L90" s="23"/>
    </row>
    <row r="91" spans="8:12" ht="22.7" customHeight="1">
      <c r="H91" s="24" t="s">
        <v>65</v>
      </c>
      <c r="I91" s="24" t="s">
        <v>66</v>
      </c>
      <c r="J91" s="24" t="s">
        <v>58</v>
      </c>
      <c r="K91" s="24" t="s">
        <v>62</v>
      </c>
      <c r="L91" s="24" t="s">
        <v>55</v>
      </c>
    </row>
    <row r="92" spans="8:12">
      <c r="H92" s="24" t="s">
        <v>67</v>
      </c>
      <c r="I92" s="24" t="s">
        <v>68</v>
      </c>
      <c r="J92" s="24" t="s">
        <v>58</v>
      </c>
      <c r="K92" s="24" t="s">
        <v>62</v>
      </c>
      <c r="L92" s="24" t="s">
        <v>55</v>
      </c>
    </row>
    <row r="93" spans="8:12">
      <c r="H93" s="24" t="s">
        <v>69</v>
      </c>
      <c r="I93" s="24" t="s">
        <v>70</v>
      </c>
      <c r="J93" s="24" t="s">
        <v>22</v>
      </c>
      <c r="K93" s="24" t="s">
        <v>62</v>
      </c>
      <c r="L93" s="24" t="s">
        <v>55</v>
      </c>
    </row>
    <row r="94" spans="8:12">
      <c r="L94" s="24" t="s">
        <v>55</v>
      </c>
    </row>
    <row r="95" spans="8:12">
      <c r="L95" s="24" t="s">
        <v>55</v>
      </c>
    </row>
    <row r="96" spans="8:12">
      <c r="L96" s="24" t="s">
        <v>55</v>
      </c>
    </row>
    <row r="97" spans="12:12">
      <c r="L97" s="24" t="s">
        <v>55</v>
      </c>
    </row>
  </sheetData>
  <mergeCells count="6">
    <mergeCell ref="H73:H78"/>
    <mergeCell ref="A12:A13"/>
    <mergeCell ref="H14:H17"/>
    <mergeCell ref="H18:H21"/>
    <mergeCell ref="A44:I44"/>
    <mergeCell ref="H69:H7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EF013-176F-4F80-B290-B0728C420FFB}">
  <sheetPr>
    <tabColor theme="7" tint="0.79998168889431442"/>
  </sheetPr>
  <dimension ref="A1:H86"/>
  <sheetViews>
    <sheetView tabSelected="1" zoomScale="70" zoomScaleNormal="70" workbookViewId="0">
      <selection activeCell="H12" sqref="H12"/>
    </sheetView>
  </sheetViews>
  <sheetFormatPr defaultColWidth="9" defaultRowHeight="15"/>
  <cols>
    <col min="1" max="1" width="43.5703125" customWidth="1"/>
    <col min="2" max="2" width="20.7109375" style="9" customWidth="1"/>
    <col min="3" max="3" width="12.140625" style="9" customWidth="1"/>
    <col min="4" max="4" width="10.140625" style="9" customWidth="1"/>
    <col min="5" max="5" width="14.140625" customWidth="1"/>
    <col min="6" max="6" width="16.7109375" customWidth="1"/>
    <col min="7" max="7" width="33.140625" customWidth="1"/>
    <col min="8" max="8" width="31" customWidth="1"/>
  </cols>
  <sheetData>
    <row r="1" spans="1:8" s="128" customFormat="1" ht="56.25" customHeight="1">
      <c r="A1" s="126"/>
      <c r="B1" s="127"/>
      <c r="C1" s="127"/>
      <c r="D1" s="127"/>
      <c r="E1" s="127"/>
    </row>
    <row r="2" spans="1:8" s="128" customFormat="1" ht="11.25">
      <c r="A2" s="130" t="s">
        <v>184</v>
      </c>
      <c r="B2" s="130"/>
      <c r="C2" s="130"/>
      <c r="D2" s="132"/>
      <c r="E2" s="133"/>
    </row>
    <row r="3" spans="1:8" s="128" customFormat="1" ht="23.25" customHeight="1">
      <c r="A3" s="130" t="s">
        <v>186</v>
      </c>
      <c r="B3" s="130"/>
      <c r="C3" s="130"/>
      <c r="D3" s="130"/>
      <c r="E3" s="130"/>
    </row>
    <row r="5" spans="1:8">
      <c r="A5" s="1" t="s">
        <v>74</v>
      </c>
    </row>
    <row r="6" spans="1:8">
      <c r="A6" s="1" t="s">
        <v>507</v>
      </c>
      <c r="B6" s="2"/>
      <c r="C6" s="2"/>
      <c r="D6" s="2"/>
      <c r="E6" s="3"/>
      <c r="F6" s="3"/>
      <c r="G6" s="3"/>
      <c r="H6" s="3"/>
    </row>
    <row r="7" spans="1:8">
      <c r="A7" s="1"/>
      <c r="B7" s="2"/>
      <c r="C7" s="2"/>
      <c r="D7" s="2"/>
      <c r="E7" s="3"/>
      <c r="F7" s="3"/>
      <c r="G7" s="3"/>
      <c r="H7" s="3"/>
    </row>
    <row r="8" spans="1:8">
      <c r="A8" s="1"/>
      <c r="B8" s="2"/>
      <c r="C8" s="2"/>
      <c r="D8" s="2"/>
      <c r="E8" s="3"/>
      <c r="F8" s="3"/>
      <c r="G8" s="3"/>
      <c r="H8" s="3"/>
    </row>
    <row r="9" spans="1:8">
      <c r="A9" s="1"/>
      <c r="B9" s="4"/>
      <c r="C9" s="2"/>
      <c r="D9" s="2"/>
      <c r="F9" s="3"/>
      <c r="G9" s="3"/>
      <c r="H9" s="3"/>
    </row>
    <row r="10" spans="1:8" ht="22.7" customHeight="1">
      <c r="B10" s="5" t="s">
        <v>508</v>
      </c>
      <c r="C10" s="6"/>
      <c r="D10" s="6"/>
      <c r="E10" s="7"/>
    </row>
    <row r="11" spans="1:8" ht="22.7" customHeight="1"/>
    <row r="12" spans="1:8" ht="27" customHeight="1">
      <c r="A12" s="237" t="s">
        <v>3</v>
      </c>
      <c r="B12" s="48" t="s">
        <v>4</v>
      </c>
      <c r="C12" s="49" t="s">
        <v>75</v>
      </c>
      <c r="D12" s="51" t="s">
        <v>509</v>
      </c>
    </row>
    <row r="13" spans="1:8" ht="26.45" customHeight="1">
      <c r="A13" s="238"/>
      <c r="B13" s="52" t="s">
        <v>7</v>
      </c>
      <c r="C13" s="51" t="s">
        <v>86</v>
      </c>
      <c r="D13" s="51" t="s">
        <v>95</v>
      </c>
    </row>
    <row r="14" spans="1:8" ht="26.45" customHeight="1">
      <c r="A14" s="12" t="s">
        <v>510</v>
      </c>
      <c r="B14" s="12" t="s">
        <v>511</v>
      </c>
      <c r="C14" s="32">
        <v>45129</v>
      </c>
      <c r="D14" s="32">
        <v>45134</v>
      </c>
    </row>
    <row r="15" spans="1:8" ht="26.45" customHeight="1">
      <c r="A15" s="12" t="s">
        <v>534</v>
      </c>
      <c r="B15" s="12" t="s">
        <v>512</v>
      </c>
      <c r="C15" s="32">
        <f>C14+7</f>
        <v>45136</v>
      </c>
      <c r="D15" s="32">
        <f t="shared" ref="D15:D25" si="0">D14+7</f>
        <v>45141</v>
      </c>
    </row>
    <row r="16" spans="1:8" ht="26.45" customHeight="1">
      <c r="A16" s="12" t="s">
        <v>535</v>
      </c>
      <c r="B16" s="12" t="s">
        <v>513</v>
      </c>
      <c r="C16" s="32">
        <f t="shared" ref="C16:D31" si="1">C15+7</f>
        <v>45143</v>
      </c>
      <c r="D16" s="32">
        <f t="shared" si="0"/>
        <v>45148</v>
      </c>
    </row>
    <row r="17" spans="1:4" ht="26.45" customHeight="1">
      <c r="A17" s="12" t="s">
        <v>536</v>
      </c>
      <c r="B17" s="12" t="s">
        <v>514</v>
      </c>
      <c r="C17" s="32">
        <f t="shared" si="1"/>
        <v>45150</v>
      </c>
      <c r="D17" s="32">
        <f t="shared" si="0"/>
        <v>45155</v>
      </c>
    </row>
    <row r="18" spans="1:4" ht="26.45" customHeight="1">
      <c r="A18" s="12" t="s">
        <v>537</v>
      </c>
      <c r="B18" s="12" t="s">
        <v>515</v>
      </c>
      <c r="C18" s="32">
        <f t="shared" si="1"/>
        <v>45157</v>
      </c>
      <c r="D18" s="32">
        <f t="shared" si="0"/>
        <v>45162</v>
      </c>
    </row>
    <row r="19" spans="1:4" ht="26.45" customHeight="1">
      <c r="A19" s="12" t="s">
        <v>538</v>
      </c>
      <c r="B19" s="12" t="s">
        <v>516</v>
      </c>
      <c r="C19" s="32">
        <f t="shared" si="1"/>
        <v>45164</v>
      </c>
      <c r="D19" s="32">
        <f t="shared" si="0"/>
        <v>45169</v>
      </c>
    </row>
    <row r="20" spans="1:4" ht="26.45" customHeight="1">
      <c r="A20" s="12" t="s">
        <v>539</v>
      </c>
      <c r="B20" s="12" t="s">
        <v>517</v>
      </c>
      <c r="C20" s="32">
        <f t="shared" si="1"/>
        <v>45171</v>
      </c>
      <c r="D20" s="32">
        <f t="shared" si="0"/>
        <v>45176</v>
      </c>
    </row>
    <row r="21" spans="1:4" ht="26.45" customHeight="1">
      <c r="A21" s="12" t="s">
        <v>540</v>
      </c>
      <c r="B21" s="12" t="s">
        <v>518</v>
      </c>
      <c r="C21" s="32">
        <f t="shared" si="1"/>
        <v>45178</v>
      </c>
      <c r="D21" s="32">
        <f t="shared" si="0"/>
        <v>45183</v>
      </c>
    </row>
    <row r="22" spans="1:4" ht="26.45" customHeight="1">
      <c r="A22" s="12" t="s">
        <v>541</v>
      </c>
      <c r="B22" s="12" t="s">
        <v>519</v>
      </c>
      <c r="C22" s="32">
        <f t="shared" si="1"/>
        <v>45185</v>
      </c>
      <c r="D22" s="32">
        <f t="shared" si="0"/>
        <v>45190</v>
      </c>
    </row>
    <row r="23" spans="1:4" ht="26.45" customHeight="1">
      <c r="A23" s="12" t="s">
        <v>542</v>
      </c>
      <c r="B23" s="12" t="s">
        <v>520</v>
      </c>
      <c r="C23" s="32">
        <f t="shared" si="1"/>
        <v>45192</v>
      </c>
      <c r="D23" s="32">
        <f t="shared" si="0"/>
        <v>45197</v>
      </c>
    </row>
    <row r="24" spans="1:4" ht="26.45" customHeight="1">
      <c r="A24" s="12" t="s">
        <v>543</v>
      </c>
      <c r="B24" s="12" t="s">
        <v>521</v>
      </c>
      <c r="C24" s="32">
        <f t="shared" si="1"/>
        <v>45199</v>
      </c>
      <c r="D24" s="32">
        <f t="shared" si="0"/>
        <v>45204</v>
      </c>
    </row>
    <row r="25" spans="1:4" ht="26.45" customHeight="1">
      <c r="A25" s="12" t="s">
        <v>544</v>
      </c>
      <c r="B25" s="12" t="s">
        <v>522</v>
      </c>
      <c r="C25" s="32">
        <f t="shared" si="1"/>
        <v>45206</v>
      </c>
      <c r="D25" s="32">
        <f t="shared" si="0"/>
        <v>45211</v>
      </c>
    </row>
    <row r="26" spans="1:4" ht="26.45" customHeight="1">
      <c r="A26" s="12" t="s">
        <v>545</v>
      </c>
      <c r="B26" s="12" t="s">
        <v>523</v>
      </c>
      <c r="C26" s="32">
        <f t="shared" si="1"/>
        <v>45213</v>
      </c>
      <c r="D26" s="32">
        <f t="shared" si="1"/>
        <v>45218</v>
      </c>
    </row>
    <row r="27" spans="1:4" ht="26.45" customHeight="1">
      <c r="A27" s="12" t="s">
        <v>546</v>
      </c>
      <c r="B27" s="12" t="s">
        <v>524</v>
      </c>
      <c r="C27" s="32">
        <f t="shared" si="1"/>
        <v>45220</v>
      </c>
      <c r="D27" s="32">
        <f t="shared" si="1"/>
        <v>45225</v>
      </c>
    </row>
    <row r="28" spans="1:4" ht="26.45" customHeight="1">
      <c r="A28" s="12" t="s">
        <v>547</v>
      </c>
      <c r="B28" s="12" t="s">
        <v>525</v>
      </c>
      <c r="C28" s="32">
        <f t="shared" si="1"/>
        <v>45227</v>
      </c>
      <c r="D28" s="32">
        <f t="shared" si="1"/>
        <v>45232</v>
      </c>
    </row>
    <row r="29" spans="1:4" ht="26.45" customHeight="1">
      <c r="A29" s="12" t="s">
        <v>548</v>
      </c>
      <c r="B29" s="12" t="s">
        <v>526</v>
      </c>
      <c r="C29" s="32">
        <f t="shared" si="1"/>
        <v>45234</v>
      </c>
      <c r="D29" s="32">
        <f t="shared" si="1"/>
        <v>45239</v>
      </c>
    </row>
    <row r="30" spans="1:4" ht="26.45" customHeight="1">
      <c r="A30" s="12" t="s">
        <v>549</v>
      </c>
      <c r="B30" s="12" t="s">
        <v>527</v>
      </c>
      <c r="C30" s="32">
        <f t="shared" si="1"/>
        <v>45241</v>
      </c>
      <c r="D30" s="32">
        <f t="shared" si="1"/>
        <v>45246</v>
      </c>
    </row>
    <row r="31" spans="1:4" ht="26.45" customHeight="1">
      <c r="A31" s="12" t="s">
        <v>550</v>
      </c>
      <c r="B31" s="12" t="s">
        <v>528</v>
      </c>
      <c r="C31" s="32">
        <f t="shared" si="1"/>
        <v>45248</v>
      </c>
      <c r="D31" s="32">
        <f t="shared" si="1"/>
        <v>45253</v>
      </c>
    </row>
    <row r="32" spans="1:4" ht="26.45" customHeight="1">
      <c r="A32" s="21" t="s">
        <v>551</v>
      </c>
      <c r="B32" s="12" t="s">
        <v>529</v>
      </c>
      <c r="C32" s="32">
        <f t="shared" ref="C32:D36" si="2">C31+7</f>
        <v>45255</v>
      </c>
      <c r="D32" s="32">
        <f t="shared" si="2"/>
        <v>45260</v>
      </c>
    </row>
    <row r="33" spans="1:5" ht="26.45" customHeight="1">
      <c r="A33" s="21" t="s">
        <v>552</v>
      </c>
      <c r="B33" s="12" t="s">
        <v>530</v>
      </c>
      <c r="C33" s="32">
        <f t="shared" si="2"/>
        <v>45262</v>
      </c>
      <c r="D33" s="32">
        <f t="shared" si="2"/>
        <v>45267</v>
      </c>
    </row>
    <row r="34" spans="1:5" ht="26.45" customHeight="1">
      <c r="A34" s="21" t="s">
        <v>553</v>
      </c>
      <c r="B34" s="12" t="s">
        <v>531</v>
      </c>
      <c r="C34" s="32">
        <f t="shared" si="2"/>
        <v>45269</v>
      </c>
      <c r="D34" s="32">
        <f t="shared" si="2"/>
        <v>45274</v>
      </c>
    </row>
    <row r="35" spans="1:5" ht="26.45" customHeight="1">
      <c r="A35" s="21" t="s">
        <v>554</v>
      </c>
      <c r="B35" s="12" t="s">
        <v>532</v>
      </c>
      <c r="C35" s="32">
        <f t="shared" si="2"/>
        <v>45276</v>
      </c>
      <c r="D35" s="32">
        <f t="shared" si="2"/>
        <v>45281</v>
      </c>
    </row>
    <row r="36" spans="1:5" ht="26.45" customHeight="1">
      <c r="A36" s="21" t="s">
        <v>555</v>
      </c>
      <c r="B36" s="12" t="s">
        <v>533</v>
      </c>
      <c r="C36" s="32">
        <f t="shared" si="2"/>
        <v>45283</v>
      </c>
      <c r="D36" s="32">
        <f t="shared" si="2"/>
        <v>45288</v>
      </c>
    </row>
    <row r="37" spans="1:5" ht="26.45" customHeight="1">
      <c r="A37" s="79"/>
      <c r="B37" s="21"/>
      <c r="C37" s="78"/>
      <c r="D37" s="78"/>
    </row>
    <row r="38" spans="1:5" ht="26.45" customHeight="1">
      <c r="A38" s="20"/>
      <c r="B38" s="21"/>
      <c r="C38" s="21"/>
      <c r="D38" s="21"/>
    </row>
    <row r="39" spans="1:5" s="134" customFormat="1">
      <c r="A39" s="236" t="s">
        <v>187</v>
      </c>
      <c r="B39" s="236"/>
      <c r="C39" s="236"/>
      <c r="D39" s="236"/>
      <c r="E39" s="236"/>
    </row>
    <row r="40" spans="1:5" s="134" customFormat="1">
      <c r="A40" s="135" t="s">
        <v>188</v>
      </c>
      <c r="B40" s="135"/>
      <c r="C40" s="136"/>
      <c r="D40" s="136"/>
      <c r="E40" s="136"/>
    </row>
    <row r="41" spans="1:5" s="134" customFormat="1">
      <c r="A41" s="135" t="s">
        <v>189</v>
      </c>
      <c r="B41" s="135"/>
      <c r="C41" s="136"/>
      <c r="D41" s="136"/>
      <c r="E41" s="136"/>
    </row>
    <row r="42" spans="1:5" s="134" customFormat="1">
      <c r="A42" s="135" t="s">
        <v>190</v>
      </c>
      <c r="B42" s="135"/>
      <c r="C42" s="136"/>
      <c r="D42" s="136"/>
      <c r="E42" s="136"/>
    </row>
    <row r="43" spans="1:5" s="134" customFormat="1">
      <c r="A43" s="137"/>
      <c r="B43" s="137"/>
      <c r="C43" s="138"/>
      <c r="D43" s="138"/>
      <c r="E43" s="138"/>
    </row>
    <row r="44" spans="1:5" s="134" customFormat="1">
      <c r="A44" s="139" t="s">
        <v>191</v>
      </c>
      <c r="B44" s="140"/>
      <c r="C44" s="140"/>
      <c r="D44" s="140"/>
      <c r="E44" s="140"/>
    </row>
    <row r="45" spans="1:5" ht="24" customHeight="1">
      <c r="B45" s="30"/>
      <c r="C45" s="28"/>
      <c r="D45" s="28"/>
      <c r="E45" s="27"/>
    </row>
    <row r="46" spans="1:5" ht="24" customHeight="1">
      <c r="A46" s="38"/>
      <c r="B46" s="31"/>
      <c r="D46" s="28"/>
    </row>
    <row r="47" spans="1:5" ht="24" customHeight="1">
      <c r="D47" s="28"/>
    </row>
    <row r="48" spans="1:5" ht="24" customHeight="1">
      <c r="D48" s="28"/>
    </row>
    <row r="49" spans="5:5" ht="24" customHeight="1">
      <c r="E49" s="29"/>
    </row>
    <row r="50" spans="5:5" ht="24" customHeight="1">
      <c r="E50" s="29"/>
    </row>
    <row r="51" spans="5:5" ht="24" customHeight="1">
      <c r="E51" s="29"/>
    </row>
    <row r="52" spans="5:5" ht="24" customHeight="1"/>
    <row r="53" spans="5:5" ht="24" customHeight="1"/>
    <row r="54" spans="5:5" ht="30.75" customHeight="1"/>
    <row r="55" spans="5:5" ht="30.75" customHeight="1"/>
    <row r="56" spans="5:5" ht="30.75" customHeight="1"/>
    <row r="57" spans="5:5" ht="30.75" customHeight="1"/>
    <row r="58" spans="5:5" ht="30.75" customHeight="1"/>
    <row r="59" spans="5:5" ht="30.75" customHeight="1"/>
    <row r="60" spans="5:5" ht="30.75" customHeight="1"/>
    <row r="61" spans="5:5" ht="30.75" customHeight="1"/>
    <row r="62" spans="5:5" ht="30.75" customHeight="1"/>
    <row r="63" spans="5:5" ht="30.75" customHeight="1"/>
    <row r="79" ht="22.7" customHeight="1"/>
    <row r="80" ht="22.7" customHeight="1"/>
    <row r="81" ht="22.7" customHeight="1"/>
    <row r="82" ht="22.7" customHeight="1"/>
    <row r="83" ht="22.7" customHeight="1"/>
    <row r="84" ht="22.7" customHeight="1"/>
    <row r="85" ht="22.7" customHeight="1"/>
    <row r="86" ht="22.7" customHeight="1"/>
  </sheetData>
  <mergeCells count="2">
    <mergeCell ref="A12:A13"/>
    <mergeCell ref="A39:E3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C013E-497A-47AC-84CE-A8B650D7BCF7}">
  <sheetPr>
    <tabColor theme="5"/>
  </sheetPr>
  <dimension ref="A1:H53"/>
  <sheetViews>
    <sheetView topLeftCell="A33" workbookViewId="0">
      <selection activeCell="A9" sqref="A9:A28"/>
    </sheetView>
  </sheetViews>
  <sheetFormatPr defaultColWidth="9.140625" defaultRowHeight="11.25"/>
  <cols>
    <col min="1" max="1" width="27.140625" style="128" customWidth="1"/>
    <col min="2" max="3" width="17.42578125" style="128" customWidth="1"/>
    <col min="4" max="4" width="33.140625" style="163" customWidth="1"/>
    <col min="5" max="8" width="17.42578125" style="128" customWidth="1"/>
    <col min="9" max="16384" width="9.140625" style="128"/>
  </cols>
  <sheetData>
    <row r="1" spans="1:8">
      <c r="A1" s="126"/>
      <c r="B1" s="127"/>
      <c r="C1" s="127"/>
      <c r="D1" s="127"/>
      <c r="E1" s="127"/>
      <c r="F1" s="127"/>
      <c r="G1" s="127"/>
    </row>
    <row r="2" spans="1:8" ht="30.75">
      <c r="A2" s="126"/>
      <c r="B2" s="127"/>
      <c r="C2" s="127"/>
      <c r="D2" s="129" t="s">
        <v>98</v>
      </c>
      <c r="E2" s="127"/>
      <c r="F2" s="127"/>
      <c r="G2" s="127"/>
    </row>
    <row r="3" spans="1:8" ht="19.5">
      <c r="A3" s="130" t="s">
        <v>184</v>
      </c>
      <c r="B3" s="130"/>
      <c r="C3" s="130"/>
      <c r="D3" s="131" t="s">
        <v>185</v>
      </c>
      <c r="E3" s="132"/>
      <c r="F3" s="133"/>
      <c r="G3" s="133"/>
    </row>
    <row r="4" spans="1:8">
      <c r="A4" s="130" t="s">
        <v>186</v>
      </c>
      <c r="B4" s="130"/>
      <c r="C4" s="130"/>
      <c r="D4" s="130"/>
      <c r="E4" s="130"/>
      <c r="F4" s="130"/>
      <c r="G4" s="130"/>
      <c r="H4" s="127"/>
    </row>
    <row r="5" spans="1:8">
      <c r="A5" s="130"/>
      <c r="B5" s="130"/>
      <c r="C5" s="130"/>
      <c r="D5" s="130"/>
      <c r="E5" s="130"/>
      <c r="F5" s="130"/>
      <c r="G5" s="130"/>
      <c r="H5" s="127"/>
    </row>
    <row r="6" spans="1:8" ht="12" thickBot="1">
      <c r="A6" s="130"/>
      <c r="B6" s="130"/>
      <c r="C6" s="130"/>
      <c r="D6" s="130"/>
      <c r="E6" s="130"/>
      <c r="F6" s="130"/>
      <c r="G6" s="130"/>
      <c r="H6" s="127"/>
    </row>
    <row r="7" spans="1:8" s="145" customFormat="1" ht="12.75">
      <c r="A7" s="141" t="s">
        <v>192</v>
      </c>
      <c r="B7" s="142" t="s">
        <v>115</v>
      </c>
      <c r="C7" s="143" t="s">
        <v>193</v>
      </c>
      <c r="D7" s="142" t="s">
        <v>194</v>
      </c>
      <c r="E7" s="143" t="s">
        <v>193</v>
      </c>
      <c r="F7" s="143" t="s">
        <v>196</v>
      </c>
      <c r="G7" s="143" t="s">
        <v>195</v>
      </c>
      <c r="H7" s="144" t="s">
        <v>197</v>
      </c>
    </row>
    <row r="8" spans="1:8" s="145" customFormat="1" ht="12.75">
      <c r="A8" s="146" t="s">
        <v>198</v>
      </c>
      <c r="B8" s="147" t="s">
        <v>99</v>
      </c>
      <c r="C8" s="147" t="s">
        <v>104</v>
      </c>
      <c r="D8" s="147" t="s">
        <v>199</v>
      </c>
      <c r="E8" s="147" t="s">
        <v>99</v>
      </c>
      <c r="F8" s="148" t="s">
        <v>104</v>
      </c>
      <c r="G8" s="147" t="s">
        <v>104</v>
      </c>
      <c r="H8" s="149" t="s">
        <v>104</v>
      </c>
    </row>
    <row r="9" spans="1:8" s="154" customFormat="1" ht="14.25">
      <c r="A9" s="150" t="s">
        <v>337</v>
      </c>
      <c r="B9" s="150">
        <v>45123</v>
      </c>
      <c r="C9" s="150">
        <v>45126</v>
      </c>
      <c r="D9" s="151" t="s">
        <v>395</v>
      </c>
      <c r="E9" s="152">
        <f>B9+6</f>
        <v>45129</v>
      </c>
      <c r="F9" s="152">
        <f>B9+18</f>
        <v>45141</v>
      </c>
      <c r="G9" s="152">
        <f t="shared" ref="G9:G23" si="0">B9+21</f>
        <v>45144</v>
      </c>
      <c r="H9" s="153">
        <f>B9+24</f>
        <v>45147</v>
      </c>
    </row>
    <row r="10" spans="1:8" s="154" customFormat="1" ht="14.25">
      <c r="A10" s="150" t="s">
        <v>358</v>
      </c>
      <c r="B10" s="150">
        <f t="shared" ref="B10:B28" si="1">B9+7</f>
        <v>45130</v>
      </c>
      <c r="C10" s="150">
        <f t="shared" ref="C10:C23" si="2">B10+3</f>
        <v>45133</v>
      </c>
      <c r="D10" s="151" t="s">
        <v>396</v>
      </c>
      <c r="E10" s="152">
        <f t="shared" ref="E10:E23" si="3">B10+6</f>
        <v>45136</v>
      </c>
      <c r="F10" s="152">
        <f t="shared" ref="F10:F23" si="4">B10+17</f>
        <v>45147</v>
      </c>
      <c r="G10" s="152">
        <f t="shared" si="0"/>
        <v>45151</v>
      </c>
      <c r="H10" s="153">
        <f t="shared" ref="H10:H23" si="5">B10+24</f>
        <v>45154</v>
      </c>
    </row>
    <row r="11" spans="1:8" s="154" customFormat="1" ht="14.25">
      <c r="A11" s="150" t="s">
        <v>359</v>
      </c>
      <c r="B11" s="150">
        <f t="shared" si="1"/>
        <v>45137</v>
      </c>
      <c r="C11" s="150">
        <f t="shared" si="2"/>
        <v>45140</v>
      </c>
      <c r="D11" s="151" t="s">
        <v>397</v>
      </c>
      <c r="E11" s="152">
        <f t="shared" si="3"/>
        <v>45143</v>
      </c>
      <c r="F11" s="152">
        <f t="shared" si="4"/>
        <v>45154</v>
      </c>
      <c r="G11" s="152">
        <f t="shared" si="0"/>
        <v>45158</v>
      </c>
      <c r="H11" s="153">
        <f t="shared" si="5"/>
        <v>45161</v>
      </c>
    </row>
    <row r="12" spans="1:8" s="154" customFormat="1" ht="14.25">
      <c r="A12" s="150" t="s">
        <v>360</v>
      </c>
      <c r="B12" s="150">
        <f t="shared" si="1"/>
        <v>45144</v>
      </c>
      <c r="C12" s="150">
        <f t="shared" si="2"/>
        <v>45147</v>
      </c>
      <c r="D12" s="154" t="s">
        <v>398</v>
      </c>
      <c r="E12" s="152">
        <f t="shared" si="3"/>
        <v>45150</v>
      </c>
      <c r="F12" s="152">
        <f t="shared" si="4"/>
        <v>45161</v>
      </c>
      <c r="G12" s="152">
        <f t="shared" si="0"/>
        <v>45165</v>
      </c>
      <c r="H12" s="153">
        <f t="shared" si="5"/>
        <v>45168</v>
      </c>
    </row>
    <row r="13" spans="1:8" s="154" customFormat="1" ht="14.25">
      <c r="A13" s="150" t="s">
        <v>361</v>
      </c>
      <c r="B13" s="150">
        <f t="shared" si="1"/>
        <v>45151</v>
      </c>
      <c r="C13" s="150">
        <f t="shared" si="2"/>
        <v>45154</v>
      </c>
      <c r="D13" s="151" t="s">
        <v>399</v>
      </c>
      <c r="E13" s="152">
        <f t="shared" si="3"/>
        <v>45157</v>
      </c>
      <c r="F13" s="152">
        <f t="shared" si="4"/>
        <v>45168</v>
      </c>
      <c r="G13" s="152">
        <f t="shared" si="0"/>
        <v>45172</v>
      </c>
      <c r="H13" s="153">
        <f t="shared" si="5"/>
        <v>45175</v>
      </c>
    </row>
    <row r="14" spans="1:8" s="154" customFormat="1" ht="14.25">
      <c r="A14" s="150" t="s">
        <v>362</v>
      </c>
      <c r="B14" s="150">
        <f t="shared" si="1"/>
        <v>45158</v>
      </c>
      <c r="C14" s="150">
        <f t="shared" si="2"/>
        <v>45161</v>
      </c>
      <c r="D14" s="151" t="s">
        <v>400</v>
      </c>
      <c r="E14" s="152">
        <f t="shared" si="3"/>
        <v>45164</v>
      </c>
      <c r="F14" s="152">
        <f t="shared" si="4"/>
        <v>45175</v>
      </c>
      <c r="G14" s="152">
        <f t="shared" si="0"/>
        <v>45179</v>
      </c>
      <c r="H14" s="153">
        <f t="shared" si="5"/>
        <v>45182</v>
      </c>
    </row>
    <row r="15" spans="1:8" s="154" customFormat="1" ht="14.25">
      <c r="A15" s="150" t="s">
        <v>363</v>
      </c>
      <c r="B15" s="150">
        <f t="shared" si="1"/>
        <v>45165</v>
      </c>
      <c r="C15" s="150">
        <f t="shared" si="2"/>
        <v>45168</v>
      </c>
      <c r="D15" s="151" t="s">
        <v>402</v>
      </c>
      <c r="E15" s="152">
        <f t="shared" si="3"/>
        <v>45171</v>
      </c>
      <c r="F15" s="152">
        <f t="shared" si="4"/>
        <v>45182</v>
      </c>
      <c r="G15" s="152">
        <f t="shared" si="0"/>
        <v>45186</v>
      </c>
      <c r="H15" s="153">
        <f t="shared" si="5"/>
        <v>45189</v>
      </c>
    </row>
    <row r="16" spans="1:8" s="154" customFormat="1" ht="14.25">
      <c r="A16" s="150" t="s">
        <v>364</v>
      </c>
      <c r="B16" s="150">
        <f t="shared" si="1"/>
        <v>45172</v>
      </c>
      <c r="C16" s="150">
        <f t="shared" si="2"/>
        <v>45175</v>
      </c>
      <c r="D16" s="151" t="s">
        <v>401</v>
      </c>
      <c r="E16" s="152">
        <f t="shared" si="3"/>
        <v>45178</v>
      </c>
      <c r="F16" s="152">
        <f t="shared" si="4"/>
        <v>45189</v>
      </c>
      <c r="G16" s="152">
        <f t="shared" si="0"/>
        <v>45193</v>
      </c>
      <c r="H16" s="153">
        <f t="shared" si="5"/>
        <v>45196</v>
      </c>
    </row>
    <row r="17" spans="1:8" s="154" customFormat="1" ht="14.25">
      <c r="A17" s="150" t="s">
        <v>365</v>
      </c>
      <c r="B17" s="150">
        <f t="shared" si="1"/>
        <v>45179</v>
      </c>
      <c r="C17" s="150">
        <f t="shared" si="2"/>
        <v>45182</v>
      </c>
      <c r="D17" s="151" t="s">
        <v>403</v>
      </c>
      <c r="E17" s="152">
        <f t="shared" si="3"/>
        <v>45185</v>
      </c>
      <c r="F17" s="152">
        <f t="shared" si="4"/>
        <v>45196</v>
      </c>
      <c r="G17" s="152">
        <f t="shared" si="0"/>
        <v>45200</v>
      </c>
      <c r="H17" s="153">
        <f t="shared" si="5"/>
        <v>45203</v>
      </c>
    </row>
    <row r="18" spans="1:8" s="154" customFormat="1" ht="14.25">
      <c r="A18" s="150" t="s">
        <v>366</v>
      </c>
      <c r="B18" s="150">
        <f t="shared" si="1"/>
        <v>45186</v>
      </c>
      <c r="C18" s="150">
        <f t="shared" si="2"/>
        <v>45189</v>
      </c>
      <c r="D18" s="151" t="s">
        <v>404</v>
      </c>
      <c r="E18" s="152">
        <f t="shared" si="3"/>
        <v>45192</v>
      </c>
      <c r="F18" s="152">
        <f t="shared" si="4"/>
        <v>45203</v>
      </c>
      <c r="G18" s="152">
        <f t="shared" si="0"/>
        <v>45207</v>
      </c>
      <c r="H18" s="153">
        <f t="shared" si="5"/>
        <v>45210</v>
      </c>
    </row>
    <row r="19" spans="1:8" s="154" customFormat="1" ht="14.25">
      <c r="A19" s="150" t="s">
        <v>367</v>
      </c>
      <c r="B19" s="150">
        <f t="shared" si="1"/>
        <v>45193</v>
      </c>
      <c r="C19" s="150">
        <f t="shared" si="2"/>
        <v>45196</v>
      </c>
      <c r="D19" s="151" t="s">
        <v>405</v>
      </c>
      <c r="E19" s="152">
        <f t="shared" si="3"/>
        <v>45199</v>
      </c>
      <c r="F19" s="152">
        <f t="shared" si="4"/>
        <v>45210</v>
      </c>
      <c r="G19" s="152">
        <f t="shared" si="0"/>
        <v>45214</v>
      </c>
      <c r="H19" s="153">
        <f t="shared" si="5"/>
        <v>45217</v>
      </c>
    </row>
    <row r="20" spans="1:8" s="154" customFormat="1" ht="14.25">
      <c r="A20" s="150" t="s">
        <v>368</v>
      </c>
      <c r="B20" s="150">
        <f t="shared" si="1"/>
        <v>45200</v>
      </c>
      <c r="C20" s="150">
        <f t="shared" si="2"/>
        <v>45203</v>
      </c>
      <c r="D20" s="151" t="s">
        <v>406</v>
      </c>
      <c r="E20" s="152">
        <f t="shared" si="3"/>
        <v>45206</v>
      </c>
      <c r="F20" s="152">
        <f t="shared" si="4"/>
        <v>45217</v>
      </c>
      <c r="G20" s="152">
        <f t="shared" si="0"/>
        <v>45221</v>
      </c>
      <c r="H20" s="153">
        <f t="shared" si="5"/>
        <v>45224</v>
      </c>
    </row>
    <row r="21" spans="1:8" s="154" customFormat="1" ht="14.25">
      <c r="A21" s="150" t="s">
        <v>369</v>
      </c>
      <c r="B21" s="150">
        <f t="shared" si="1"/>
        <v>45207</v>
      </c>
      <c r="C21" s="150">
        <f t="shared" si="2"/>
        <v>45210</v>
      </c>
      <c r="D21" s="151" t="s">
        <v>407</v>
      </c>
      <c r="E21" s="152">
        <f t="shared" si="3"/>
        <v>45213</v>
      </c>
      <c r="F21" s="152">
        <f t="shared" si="4"/>
        <v>45224</v>
      </c>
      <c r="G21" s="152">
        <f t="shared" si="0"/>
        <v>45228</v>
      </c>
      <c r="H21" s="153">
        <f t="shared" si="5"/>
        <v>45231</v>
      </c>
    </row>
    <row r="22" spans="1:8" s="154" customFormat="1" ht="14.25">
      <c r="A22" s="150" t="s">
        <v>370</v>
      </c>
      <c r="B22" s="150">
        <f t="shared" si="1"/>
        <v>45214</v>
      </c>
      <c r="C22" s="150">
        <f t="shared" si="2"/>
        <v>45217</v>
      </c>
      <c r="D22" s="151" t="s">
        <v>402</v>
      </c>
      <c r="E22" s="152">
        <f t="shared" si="3"/>
        <v>45220</v>
      </c>
      <c r="F22" s="152">
        <f t="shared" si="4"/>
        <v>45231</v>
      </c>
      <c r="G22" s="152">
        <f t="shared" si="0"/>
        <v>45235</v>
      </c>
      <c r="H22" s="153">
        <f t="shared" si="5"/>
        <v>45238</v>
      </c>
    </row>
    <row r="23" spans="1:8" s="154" customFormat="1" ht="14.25">
      <c r="A23" s="150" t="s">
        <v>371</v>
      </c>
      <c r="B23" s="150">
        <f t="shared" si="1"/>
        <v>45221</v>
      </c>
      <c r="C23" s="150">
        <f t="shared" si="2"/>
        <v>45224</v>
      </c>
      <c r="D23" s="151" t="s">
        <v>408</v>
      </c>
      <c r="E23" s="152">
        <f t="shared" si="3"/>
        <v>45227</v>
      </c>
      <c r="F23" s="152">
        <f t="shared" si="4"/>
        <v>45238</v>
      </c>
      <c r="G23" s="152">
        <f t="shared" si="0"/>
        <v>45242</v>
      </c>
      <c r="H23" s="153">
        <f t="shared" si="5"/>
        <v>45245</v>
      </c>
    </row>
    <row r="24" spans="1:8" s="154" customFormat="1" ht="14.25">
      <c r="A24" s="150" t="s">
        <v>372</v>
      </c>
      <c r="B24" s="150">
        <f t="shared" si="1"/>
        <v>45228</v>
      </c>
      <c r="C24" s="150">
        <f t="shared" ref="C24:C28" si="6">B24+3</f>
        <v>45231</v>
      </c>
      <c r="D24" s="151" t="s">
        <v>409</v>
      </c>
      <c r="E24" s="152">
        <f t="shared" ref="E24:E28" si="7">B24+6</f>
        <v>45234</v>
      </c>
      <c r="F24" s="152">
        <f t="shared" ref="F24:F28" si="8">B24+17</f>
        <v>45245</v>
      </c>
      <c r="G24" s="152">
        <f t="shared" ref="G24:G28" si="9">B24+21</f>
        <v>45249</v>
      </c>
      <c r="H24" s="153">
        <f t="shared" ref="H24:H28" si="10">B24+24</f>
        <v>45252</v>
      </c>
    </row>
    <row r="25" spans="1:8" s="154" customFormat="1" ht="14.25">
      <c r="A25" s="150" t="s">
        <v>373</v>
      </c>
      <c r="B25" s="150">
        <f t="shared" si="1"/>
        <v>45235</v>
      </c>
      <c r="C25" s="150">
        <f t="shared" si="6"/>
        <v>45238</v>
      </c>
      <c r="D25" s="151" t="s">
        <v>410</v>
      </c>
      <c r="E25" s="152">
        <f t="shared" si="7"/>
        <v>45241</v>
      </c>
      <c r="F25" s="152">
        <f t="shared" si="8"/>
        <v>45252</v>
      </c>
      <c r="G25" s="152">
        <f t="shared" si="9"/>
        <v>45256</v>
      </c>
      <c r="H25" s="153">
        <f t="shared" si="10"/>
        <v>45259</v>
      </c>
    </row>
    <row r="26" spans="1:8" s="154" customFormat="1" ht="14.25">
      <c r="A26" s="150" t="s">
        <v>374</v>
      </c>
      <c r="B26" s="150">
        <f t="shared" si="1"/>
        <v>45242</v>
      </c>
      <c r="C26" s="150">
        <f t="shared" si="6"/>
        <v>45245</v>
      </c>
      <c r="D26" s="151" t="s">
        <v>411</v>
      </c>
      <c r="E26" s="152">
        <f t="shared" si="7"/>
        <v>45248</v>
      </c>
      <c r="F26" s="152">
        <f t="shared" si="8"/>
        <v>45259</v>
      </c>
      <c r="G26" s="152">
        <f t="shared" si="9"/>
        <v>45263</v>
      </c>
      <c r="H26" s="153">
        <f t="shared" si="10"/>
        <v>45266</v>
      </c>
    </row>
    <row r="27" spans="1:8" s="154" customFormat="1" ht="14.25">
      <c r="A27" s="150" t="s">
        <v>385</v>
      </c>
      <c r="B27" s="150">
        <f t="shared" si="1"/>
        <v>45249</v>
      </c>
      <c r="C27" s="150">
        <f t="shared" si="6"/>
        <v>45252</v>
      </c>
      <c r="D27" s="151" t="s">
        <v>412</v>
      </c>
      <c r="E27" s="152">
        <f t="shared" si="7"/>
        <v>45255</v>
      </c>
      <c r="F27" s="152">
        <f t="shared" si="8"/>
        <v>45266</v>
      </c>
      <c r="G27" s="152">
        <f t="shared" si="9"/>
        <v>45270</v>
      </c>
      <c r="H27" s="153">
        <f t="shared" si="10"/>
        <v>45273</v>
      </c>
    </row>
    <row r="28" spans="1:8" s="154" customFormat="1" ht="14.25">
      <c r="A28" s="150" t="s">
        <v>386</v>
      </c>
      <c r="B28" s="150">
        <f t="shared" si="1"/>
        <v>45256</v>
      </c>
      <c r="C28" s="150">
        <f t="shared" si="6"/>
        <v>45259</v>
      </c>
      <c r="D28" s="151" t="s">
        <v>413</v>
      </c>
      <c r="E28" s="152">
        <f t="shared" si="7"/>
        <v>45262</v>
      </c>
      <c r="F28" s="152">
        <f t="shared" si="8"/>
        <v>45273</v>
      </c>
      <c r="G28" s="152">
        <f t="shared" si="9"/>
        <v>45277</v>
      </c>
      <c r="H28" s="153">
        <f t="shared" si="10"/>
        <v>45280</v>
      </c>
    </row>
    <row r="29" spans="1:8" s="154" customFormat="1" ht="14.25">
      <c r="A29" s="155"/>
      <c r="B29" s="155"/>
      <c r="C29" s="155"/>
      <c r="D29" s="156"/>
      <c r="E29" s="157"/>
      <c r="F29" s="157"/>
      <c r="G29" s="157"/>
      <c r="H29" s="157"/>
    </row>
    <row r="30" spans="1:8" s="154" customFormat="1" ht="14.25">
      <c r="A30" s="155"/>
      <c r="B30" s="155"/>
      <c r="C30" s="155"/>
      <c r="D30" s="156"/>
      <c r="E30" s="157"/>
      <c r="F30" s="157"/>
      <c r="G30" s="157"/>
      <c r="H30" s="157"/>
    </row>
    <row r="31" spans="1:8" s="154" customFormat="1" ht="14.25">
      <c r="A31" s="155"/>
      <c r="B31" s="155"/>
      <c r="C31" s="155"/>
      <c r="D31" s="156"/>
      <c r="E31" s="157"/>
      <c r="F31" s="157"/>
      <c r="G31" s="157"/>
      <c r="H31" s="157"/>
    </row>
    <row r="32" spans="1:8" s="154" customFormat="1" ht="14.25">
      <c r="A32" s="155"/>
      <c r="B32" s="155"/>
      <c r="C32" s="155"/>
      <c r="D32" s="156"/>
      <c r="E32" s="157"/>
      <c r="F32" s="157"/>
      <c r="G32" s="157"/>
      <c r="H32" s="157"/>
    </row>
    <row r="33" spans="1:8" s="154" customFormat="1" ht="14.25">
      <c r="A33" s="158" t="s">
        <v>200</v>
      </c>
    </row>
    <row r="34" spans="1:8" s="134" customFormat="1" ht="15">
      <c r="A34" s="236" t="s">
        <v>187</v>
      </c>
      <c r="B34" s="236"/>
      <c r="C34" s="236"/>
      <c r="D34" s="236"/>
      <c r="E34" s="236"/>
      <c r="F34" s="236"/>
      <c r="G34" s="236"/>
      <c r="H34" s="236"/>
    </row>
    <row r="35" spans="1:8" s="134" customFormat="1" ht="15">
      <c r="A35" s="135" t="s">
        <v>188</v>
      </c>
      <c r="B35" s="135"/>
      <c r="C35" s="136"/>
      <c r="D35" s="136"/>
      <c r="E35" s="136"/>
      <c r="F35" s="136"/>
      <c r="G35" s="136"/>
      <c r="H35" s="136"/>
    </row>
    <row r="36" spans="1:8" s="134" customFormat="1" ht="15">
      <c r="A36" s="135" t="s">
        <v>189</v>
      </c>
      <c r="B36" s="135"/>
      <c r="C36" s="136"/>
      <c r="D36" s="136"/>
      <c r="E36" s="136"/>
      <c r="F36" s="136"/>
      <c r="G36" s="136"/>
      <c r="H36" s="136"/>
    </row>
    <row r="37" spans="1:8" s="134" customFormat="1" ht="15">
      <c r="A37" s="135" t="s">
        <v>190</v>
      </c>
      <c r="B37" s="135"/>
      <c r="C37" s="136"/>
      <c r="D37" s="136"/>
      <c r="E37" s="136"/>
      <c r="F37" s="136"/>
      <c r="G37" s="136"/>
      <c r="H37" s="136"/>
    </row>
    <row r="38" spans="1:8" s="134" customFormat="1" ht="15">
      <c r="A38" s="137"/>
      <c r="B38" s="137"/>
      <c r="C38" s="138"/>
      <c r="D38" s="138"/>
      <c r="E38" s="138"/>
      <c r="F38" s="138"/>
      <c r="G38" s="138"/>
      <c r="H38" s="138"/>
    </row>
    <row r="39" spans="1:8" s="134" customFormat="1" ht="15">
      <c r="A39" s="139" t="s">
        <v>191</v>
      </c>
      <c r="B39" s="140"/>
      <c r="C39" s="140"/>
      <c r="D39" s="140"/>
      <c r="E39" s="140"/>
      <c r="F39" s="140"/>
      <c r="G39" s="140"/>
      <c r="H39" s="140"/>
    </row>
    <row r="40" spans="1:8" s="134" customFormat="1" ht="15">
      <c r="A40" s="140"/>
      <c r="B40" s="140"/>
      <c r="C40" s="140"/>
      <c r="D40" s="140"/>
      <c r="E40" s="140"/>
      <c r="F40" s="140"/>
      <c r="G40" s="140"/>
      <c r="H40" s="140"/>
    </row>
    <row r="41" spans="1:8" s="134" customFormat="1" ht="15">
      <c r="A41" s="159" t="s">
        <v>201</v>
      </c>
      <c r="B41" s="140"/>
      <c r="C41" s="140"/>
      <c r="D41" s="140"/>
      <c r="E41" s="140"/>
      <c r="F41" s="140"/>
      <c r="G41" s="140"/>
      <c r="H41" s="140"/>
    </row>
    <row r="42" spans="1:8" s="134" customFormat="1" ht="15">
      <c r="A42" s="160"/>
      <c r="B42" s="160"/>
      <c r="C42" s="160"/>
      <c r="D42" s="160"/>
      <c r="E42" s="160"/>
      <c r="F42" s="160"/>
      <c r="G42" s="160"/>
      <c r="H42" s="160"/>
    </row>
    <row r="43" spans="1:8" s="134" customFormat="1" ht="15">
      <c r="A43" s="161" t="s">
        <v>202</v>
      </c>
      <c r="B43" s="160"/>
      <c r="C43" s="160"/>
      <c r="D43" s="160"/>
      <c r="E43" s="161" t="s">
        <v>203</v>
      </c>
      <c r="F43" s="160"/>
      <c r="G43" s="160"/>
      <c r="H43" s="160"/>
    </row>
    <row r="44" spans="1:8" s="134" customFormat="1" ht="15">
      <c r="A44" s="162" t="s">
        <v>204</v>
      </c>
      <c r="B44" s="140" t="s">
        <v>205</v>
      </c>
      <c r="C44" s="140"/>
      <c r="D44" s="140"/>
      <c r="E44" s="162" t="s">
        <v>204</v>
      </c>
      <c r="F44" s="140" t="s">
        <v>206</v>
      </c>
      <c r="G44" s="140"/>
      <c r="H44" s="140"/>
    </row>
    <row r="45" spans="1:8" s="134" customFormat="1" ht="15">
      <c r="A45" s="162" t="s">
        <v>207</v>
      </c>
      <c r="B45" s="140" t="s">
        <v>208</v>
      </c>
      <c r="C45" s="140"/>
      <c r="D45" s="140"/>
      <c r="E45" s="162" t="s">
        <v>207</v>
      </c>
      <c r="F45" s="140" t="s">
        <v>206</v>
      </c>
      <c r="G45" s="140"/>
      <c r="H45" s="140"/>
    </row>
    <row r="46" spans="1:8" s="134" customFormat="1" ht="15">
      <c r="A46" s="162" t="s">
        <v>209</v>
      </c>
      <c r="B46" s="140" t="s">
        <v>210</v>
      </c>
      <c r="C46" s="140"/>
      <c r="D46" s="140"/>
      <c r="E46" s="162" t="s">
        <v>209</v>
      </c>
      <c r="F46" s="140" t="s">
        <v>211</v>
      </c>
      <c r="G46" s="140"/>
      <c r="H46" s="140"/>
    </row>
    <row r="47" spans="1:8" s="134" customFormat="1" ht="15">
      <c r="A47" s="161" t="s">
        <v>212</v>
      </c>
      <c r="B47" s="160"/>
      <c r="C47" s="160"/>
      <c r="D47" s="160"/>
      <c r="E47" s="161" t="s">
        <v>213</v>
      </c>
      <c r="F47" s="160"/>
      <c r="G47" s="160"/>
      <c r="H47" s="160"/>
    </row>
    <row r="48" spans="1:8" s="134" customFormat="1" ht="15">
      <c r="A48" s="162" t="s">
        <v>204</v>
      </c>
      <c r="B48" s="140" t="s">
        <v>214</v>
      </c>
      <c r="C48" s="140"/>
      <c r="D48" s="140"/>
      <c r="E48" s="162" t="s">
        <v>204</v>
      </c>
      <c r="F48" s="140" t="s">
        <v>215</v>
      </c>
      <c r="G48" s="140"/>
      <c r="H48" s="140"/>
    </row>
    <row r="49" spans="1:8" s="134" customFormat="1" ht="15">
      <c r="A49" s="162" t="s">
        <v>207</v>
      </c>
      <c r="B49" s="140" t="s">
        <v>214</v>
      </c>
      <c r="C49" s="140"/>
      <c r="D49" s="140"/>
      <c r="E49" s="162" t="s">
        <v>207</v>
      </c>
      <c r="F49" s="140" t="s">
        <v>215</v>
      </c>
      <c r="G49" s="140"/>
      <c r="H49" s="140"/>
    </row>
    <row r="50" spans="1:8" s="134" customFormat="1" ht="15">
      <c r="A50" s="162" t="s">
        <v>209</v>
      </c>
      <c r="B50" s="140" t="s">
        <v>216</v>
      </c>
      <c r="C50" s="140"/>
      <c r="D50" s="140"/>
      <c r="E50" s="162" t="s">
        <v>209</v>
      </c>
      <c r="F50" s="140" t="s">
        <v>217</v>
      </c>
      <c r="G50" s="140"/>
      <c r="H50" s="140"/>
    </row>
    <row r="51" spans="1:8" s="134" customFormat="1" ht="15">
      <c r="A51" s="162"/>
      <c r="B51" s="140"/>
      <c r="C51" s="140"/>
      <c r="D51" s="140"/>
      <c r="E51" s="140"/>
      <c r="F51" s="140"/>
      <c r="G51" s="140"/>
      <c r="H51" s="140"/>
    </row>
    <row r="52" spans="1:8" s="134" customFormat="1" ht="15">
      <c r="A52" s="162" t="s">
        <v>218</v>
      </c>
      <c r="B52" s="159" t="s">
        <v>219</v>
      </c>
      <c r="C52" s="140"/>
      <c r="D52" s="140"/>
      <c r="E52" s="140"/>
      <c r="F52" s="140"/>
      <c r="G52" s="140"/>
      <c r="H52" s="140"/>
    </row>
    <row r="53" spans="1:8" s="134" customFormat="1" ht="15">
      <c r="A53" s="160"/>
      <c r="B53" s="160"/>
      <c r="C53" s="160"/>
      <c r="D53" s="160"/>
      <c r="E53" s="160"/>
      <c r="F53" s="160"/>
      <c r="G53" s="160"/>
      <c r="H53" s="160"/>
    </row>
  </sheetData>
  <mergeCells count="1">
    <mergeCell ref="A34:H34"/>
  </mergeCells>
  <hyperlinks>
    <hyperlink ref="A41" r:id="rId1" xr:uid="{3951B813-845B-47AE-B801-420164D6EA66}"/>
    <hyperlink ref="B52" r:id="rId2" xr:uid="{3ACF9448-B269-45AC-9A71-552C920DCF05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973B-6FE6-4772-90C2-55D025962433}">
  <sheetPr>
    <tabColor rgb="FF7030A0"/>
  </sheetPr>
  <dimension ref="A1:N49"/>
  <sheetViews>
    <sheetView topLeftCell="A46" workbookViewId="0">
      <selection activeCell="D39" sqref="D39"/>
    </sheetView>
  </sheetViews>
  <sheetFormatPr defaultRowHeight="15"/>
  <cols>
    <col min="1" max="1" width="30.85546875" customWidth="1"/>
    <col min="2" max="2" width="13.140625" customWidth="1"/>
    <col min="3" max="3" width="13.5703125" customWidth="1"/>
    <col min="4" max="4" width="32" customWidth="1"/>
    <col min="5" max="5" width="22.5703125" customWidth="1"/>
    <col min="6" max="6" width="13.7109375" customWidth="1"/>
    <col min="7" max="8" width="17.42578125" customWidth="1"/>
    <col min="9" max="9" width="14.85546875" customWidth="1"/>
    <col min="10" max="10" width="16" customWidth="1"/>
    <col min="11" max="11" width="14.28515625" customWidth="1"/>
    <col min="12" max="12" width="19.5703125" customWidth="1"/>
    <col min="13" max="13" width="12.140625" customWidth="1"/>
    <col min="14" max="14" width="27.28515625" customWidth="1"/>
  </cols>
  <sheetData>
    <row r="1" spans="1:14" ht="18">
      <c r="D1" s="54"/>
      <c r="E1" s="55"/>
      <c r="F1" s="55"/>
      <c r="G1" s="55"/>
      <c r="H1" s="55"/>
      <c r="I1" s="55"/>
      <c r="J1" s="55"/>
      <c r="K1" s="55"/>
      <c r="L1" s="55"/>
      <c r="M1" s="55"/>
    </row>
    <row r="2" spans="1:14" ht="18">
      <c r="D2" s="54"/>
      <c r="F2" s="55"/>
      <c r="G2" s="55"/>
      <c r="H2" s="55"/>
      <c r="I2" s="55"/>
      <c r="J2" s="55"/>
      <c r="K2" s="55"/>
      <c r="L2" s="55"/>
      <c r="M2" s="55"/>
    </row>
    <row r="3" spans="1:14" ht="18">
      <c r="D3" s="54"/>
      <c r="E3" s="55" t="s">
        <v>98</v>
      </c>
      <c r="F3" s="55"/>
      <c r="G3" s="55"/>
      <c r="H3" s="55"/>
      <c r="I3" s="55"/>
      <c r="J3" s="55"/>
      <c r="K3" s="55"/>
      <c r="L3" s="55"/>
      <c r="M3" s="55"/>
    </row>
    <row r="4" spans="1:14" ht="18">
      <c r="D4" s="54"/>
      <c r="E4" s="55"/>
      <c r="F4" s="55"/>
      <c r="G4" s="55"/>
      <c r="H4" s="55"/>
      <c r="I4" s="55"/>
      <c r="J4" s="55"/>
      <c r="K4" s="55"/>
      <c r="L4" s="55"/>
      <c r="M4" s="55"/>
    </row>
    <row r="6" spans="1:14" ht="15.75">
      <c r="A6" s="56"/>
      <c r="B6" s="57"/>
      <c r="C6" s="57"/>
      <c r="D6" s="57"/>
      <c r="E6" s="37"/>
      <c r="F6" s="57"/>
      <c r="G6" s="57"/>
      <c r="H6" s="57"/>
      <c r="I6" s="59"/>
      <c r="J6" s="59"/>
      <c r="K6" s="59"/>
      <c r="L6" s="58"/>
      <c r="M6" s="58"/>
    </row>
    <row r="7" spans="1:14" s="128" customFormat="1" ht="19.5">
      <c r="A7" s="130" t="s">
        <v>184</v>
      </c>
      <c r="B7" s="130"/>
      <c r="C7" s="130"/>
      <c r="D7" s="131"/>
      <c r="E7" s="132"/>
      <c r="F7" s="133"/>
      <c r="G7" s="133"/>
    </row>
    <row r="8" spans="1:14" s="128" customFormat="1" ht="11.25">
      <c r="A8" s="130" t="s">
        <v>186</v>
      </c>
      <c r="B8" s="130"/>
      <c r="C8" s="130"/>
      <c r="D8" s="130"/>
      <c r="E8" s="130"/>
      <c r="F8" s="130"/>
      <c r="G8" s="130"/>
      <c r="H8" s="127"/>
    </row>
    <row r="10" spans="1:14" ht="15.75">
      <c r="A10" s="62"/>
      <c r="B10" s="62"/>
      <c r="C10" s="62"/>
      <c r="D10" s="62"/>
      <c r="E10" s="62"/>
      <c r="F10" s="62"/>
      <c r="G10" s="62"/>
      <c r="H10" s="62"/>
      <c r="I10" s="61"/>
      <c r="J10" s="75"/>
      <c r="K10" s="61"/>
      <c r="L10" s="61"/>
    </row>
    <row r="11" spans="1:14">
      <c r="A11" s="205" t="s">
        <v>192</v>
      </c>
      <c r="B11" s="206" t="s">
        <v>115</v>
      </c>
      <c r="C11" s="207" t="s">
        <v>5</v>
      </c>
      <c r="D11" s="208" t="s">
        <v>194</v>
      </c>
      <c r="E11" s="207" t="s">
        <v>5</v>
      </c>
      <c r="F11" s="209" t="s">
        <v>100</v>
      </c>
    </row>
    <row r="12" spans="1:14">
      <c r="A12" s="205" t="s">
        <v>449</v>
      </c>
      <c r="B12" s="206" t="s">
        <v>99</v>
      </c>
      <c r="C12" s="206" t="s">
        <v>104</v>
      </c>
      <c r="D12" s="208" t="s">
        <v>199</v>
      </c>
      <c r="E12" s="207" t="s">
        <v>99</v>
      </c>
      <c r="F12" s="207" t="s">
        <v>104</v>
      </c>
    </row>
    <row r="13" spans="1:14">
      <c r="A13" s="198" t="s">
        <v>313</v>
      </c>
      <c r="B13" s="198">
        <v>45125</v>
      </c>
      <c r="C13" s="198">
        <v>45130</v>
      </c>
      <c r="D13" s="239" t="s">
        <v>485</v>
      </c>
      <c r="E13" s="239">
        <v>45139</v>
      </c>
      <c r="F13" s="239">
        <v>45146</v>
      </c>
    </row>
    <row r="14" spans="1:14">
      <c r="A14" s="200" t="s">
        <v>243</v>
      </c>
      <c r="B14" s="200">
        <v>45127</v>
      </c>
      <c r="C14" s="200">
        <v>45133</v>
      </c>
      <c r="D14" s="240"/>
      <c r="E14" s="240"/>
      <c r="F14" s="240"/>
      <c r="J14" s="63" t="s">
        <v>48</v>
      </c>
      <c r="K14" s="63" t="s">
        <v>49</v>
      </c>
      <c r="L14" s="63" t="s">
        <v>9</v>
      </c>
      <c r="M14" s="63" t="s">
        <v>50</v>
      </c>
      <c r="N14" s="63" t="s">
        <v>51</v>
      </c>
    </row>
    <row r="15" spans="1:14">
      <c r="A15" s="198" t="s">
        <v>314</v>
      </c>
      <c r="B15" s="198">
        <f>B13+7</f>
        <v>45132</v>
      </c>
      <c r="C15" s="198">
        <f t="shared" ref="C15" si="0">+B15+5</f>
        <v>45137</v>
      </c>
      <c r="D15" s="239" t="s">
        <v>486</v>
      </c>
      <c r="E15" s="239">
        <f t="shared" ref="E15:F15" si="1">E13+7</f>
        <v>45146</v>
      </c>
      <c r="F15" s="239">
        <f t="shared" si="1"/>
        <v>45153</v>
      </c>
      <c r="J15" s="64"/>
      <c r="K15" s="64"/>
      <c r="L15" s="64"/>
      <c r="M15" s="64"/>
      <c r="N15" s="64"/>
    </row>
    <row r="16" spans="1:14">
      <c r="A16" s="200" t="s">
        <v>245</v>
      </c>
      <c r="B16" s="200">
        <f t="shared" ref="B16:B36" si="2">B14+7</f>
        <v>45134</v>
      </c>
      <c r="C16" s="200">
        <f t="shared" ref="C16" si="3">+B16+6</f>
        <v>45140</v>
      </c>
      <c r="D16" s="240"/>
      <c r="E16" s="240"/>
      <c r="F16" s="240"/>
      <c r="J16" s="65" t="s">
        <v>69</v>
      </c>
      <c r="K16" s="66" t="s">
        <v>70</v>
      </c>
      <c r="L16" s="65" t="s">
        <v>101</v>
      </c>
      <c r="M16" s="67" t="s">
        <v>105</v>
      </c>
      <c r="N16" s="68" t="s">
        <v>122</v>
      </c>
    </row>
    <row r="17" spans="1:14">
      <c r="A17" s="198" t="s">
        <v>315</v>
      </c>
      <c r="B17" s="198">
        <f t="shared" si="2"/>
        <v>45139</v>
      </c>
      <c r="C17" s="198">
        <f t="shared" ref="C17" si="4">+B17+5</f>
        <v>45144</v>
      </c>
      <c r="D17" s="239" t="s">
        <v>487</v>
      </c>
      <c r="E17" s="239">
        <f t="shared" ref="E17:F17" si="5">E15+7</f>
        <v>45153</v>
      </c>
      <c r="F17" s="239">
        <f t="shared" si="5"/>
        <v>45160</v>
      </c>
      <c r="J17" s="65" t="s">
        <v>60</v>
      </c>
      <c r="K17" s="66" t="s">
        <v>61</v>
      </c>
      <c r="L17" s="65" t="s">
        <v>101</v>
      </c>
      <c r="M17" s="67" t="s">
        <v>62</v>
      </c>
      <c r="N17" s="68" t="s">
        <v>122</v>
      </c>
    </row>
    <row r="18" spans="1:14">
      <c r="A18" s="200" t="s">
        <v>246</v>
      </c>
      <c r="B18" s="200">
        <f t="shared" si="2"/>
        <v>45141</v>
      </c>
      <c r="C18" s="200">
        <f t="shared" ref="C18" si="6">+B18+6</f>
        <v>45147</v>
      </c>
      <c r="D18" s="240" t="s">
        <v>73</v>
      </c>
      <c r="E18" s="240"/>
      <c r="F18" s="240"/>
      <c r="J18" s="65" t="s">
        <v>106</v>
      </c>
      <c r="K18" s="66" t="s">
        <v>107</v>
      </c>
      <c r="L18" s="66" t="s">
        <v>120</v>
      </c>
      <c r="M18" s="67" t="s">
        <v>62</v>
      </c>
      <c r="N18" s="69" t="s">
        <v>108</v>
      </c>
    </row>
    <row r="19" spans="1:14">
      <c r="A19" s="198" t="s">
        <v>316</v>
      </c>
      <c r="B19" s="198">
        <f t="shared" si="2"/>
        <v>45146</v>
      </c>
      <c r="C19" s="198">
        <f t="shared" ref="C19" si="7">+B19+5</f>
        <v>45151</v>
      </c>
      <c r="D19" s="239" t="s">
        <v>488</v>
      </c>
      <c r="E19" s="239">
        <f t="shared" ref="E19:F19" si="8">E17+7</f>
        <v>45160</v>
      </c>
      <c r="F19" s="239">
        <f t="shared" si="8"/>
        <v>45167</v>
      </c>
      <c r="J19" s="65" t="s">
        <v>56</v>
      </c>
      <c r="K19" s="66" t="s">
        <v>57</v>
      </c>
      <c r="L19" s="66" t="s">
        <v>58</v>
      </c>
      <c r="M19" s="70" t="s">
        <v>59</v>
      </c>
      <c r="N19" s="68" t="s">
        <v>122</v>
      </c>
    </row>
    <row r="20" spans="1:14">
      <c r="A20" s="200" t="s">
        <v>247</v>
      </c>
      <c r="B20" s="200">
        <f t="shared" si="2"/>
        <v>45148</v>
      </c>
      <c r="C20" s="200">
        <f t="shared" ref="C20" si="9">+B20+6</f>
        <v>45154</v>
      </c>
      <c r="D20" s="240"/>
      <c r="E20" s="240"/>
      <c r="F20" s="240"/>
      <c r="J20" s="65" t="s">
        <v>63</v>
      </c>
      <c r="K20" s="66" t="s">
        <v>64</v>
      </c>
      <c r="L20" s="66" t="s">
        <v>58</v>
      </c>
      <c r="M20" s="67" t="s">
        <v>109</v>
      </c>
      <c r="N20" s="68" t="s">
        <v>122</v>
      </c>
    </row>
    <row r="21" spans="1:14">
      <c r="A21" s="198" t="s">
        <v>317</v>
      </c>
      <c r="B21" s="198">
        <f t="shared" si="2"/>
        <v>45153</v>
      </c>
      <c r="C21" s="198">
        <f t="shared" ref="C21" si="10">+B21+5</f>
        <v>45158</v>
      </c>
      <c r="D21" s="239" t="s">
        <v>489</v>
      </c>
      <c r="E21" s="239">
        <f t="shared" ref="E21:F21" si="11">E19+7</f>
        <v>45167</v>
      </c>
      <c r="F21" s="239">
        <f t="shared" si="11"/>
        <v>45174</v>
      </c>
      <c r="J21" s="65" t="s">
        <v>110</v>
      </c>
      <c r="K21" s="66" t="s">
        <v>111</v>
      </c>
      <c r="L21" s="66" t="s">
        <v>120</v>
      </c>
      <c r="M21" s="67" t="s">
        <v>109</v>
      </c>
      <c r="N21" s="69" t="s">
        <v>108</v>
      </c>
    </row>
    <row r="22" spans="1:14">
      <c r="A22" s="200" t="s">
        <v>251</v>
      </c>
      <c r="B22" s="200">
        <f t="shared" si="2"/>
        <v>45155</v>
      </c>
      <c r="C22" s="200">
        <f t="shared" ref="C22" si="12">+B22+6</f>
        <v>45161</v>
      </c>
      <c r="D22" s="240"/>
      <c r="E22" s="240"/>
      <c r="F22" s="240"/>
      <c r="J22" s="65" t="s">
        <v>52</v>
      </c>
      <c r="K22" s="66" t="s">
        <v>121</v>
      </c>
      <c r="L22" s="66" t="s">
        <v>101</v>
      </c>
      <c r="M22" s="76" t="s">
        <v>124</v>
      </c>
      <c r="N22" s="68" t="s">
        <v>123</v>
      </c>
    </row>
    <row r="23" spans="1:14">
      <c r="A23" s="198" t="s">
        <v>318</v>
      </c>
      <c r="B23" s="198">
        <f t="shared" si="2"/>
        <v>45160</v>
      </c>
      <c r="C23" s="198">
        <f t="shared" ref="C23" si="13">+B23+5</f>
        <v>45165</v>
      </c>
      <c r="D23" s="239" t="s">
        <v>490</v>
      </c>
      <c r="E23" s="239">
        <f t="shared" ref="E23:F23" si="14">E21+7</f>
        <v>45174</v>
      </c>
      <c r="F23" s="239">
        <f t="shared" si="14"/>
        <v>45181</v>
      </c>
    </row>
    <row r="24" spans="1:14">
      <c r="A24" s="200" t="s">
        <v>269</v>
      </c>
      <c r="B24" s="200">
        <f t="shared" si="2"/>
        <v>45162</v>
      </c>
      <c r="C24" s="200">
        <f t="shared" ref="C24" si="15">+B24+6</f>
        <v>45168</v>
      </c>
      <c r="D24" s="240"/>
      <c r="E24" s="240"/>
      <c r="F24" s="240"/>
      <c r="J24" s="71" t="s">
        <v>112</v>
      </c>
      <c r="K24" s="72" t="s">
        <v>116</v>
      </c>
      <c r="L24" s="72" t="s">
        <v>118</v>
      </c>
    </row>
    <row r="25" spans="1:14">
      <c r="A25" s="198" t="s">
        <v>319</v>
      </c>
      <c r="B25" s="198">
        <f t="shared" si="2"/>
        <v>45167</v>
      </c>
      <c r="C25" s="198">
        <f t="shared" ref="C25" si="16">+B25+5</f>
        <v>45172</v>
      </c>
      <c r="D25" s="239" t="s">
        <v>491</v>
      </c>
      <c r="E25" s="239">
        <f t="shared" ref="E25:F25" si="17">E23+7</f>
        <v>45181</v>
      </c>
      <c r="F25" s="239">
        <f t="shared" si="17"/>
        <v>45188</v>
      </c>
      <c r="J25" s="73" t="s">
        <v>113</v>
      </c>
      <c r="K25" s="74" t="s">
        <v>117</v>
      </c>
      <c r="L25" s="74" t="s">
        <v>119</v>
      </c>
    </row>
    <row r="26" spans="1:14">
      <c r="A26" s="200" t="s">
        <v>270</v>
      </c>
      <c r="B26" s="200">
        <f t="shared" si="2"/>
        <v>45169</v>
      </c>
      <c r="C26" s="200">
        <f t="shared" ref="C26" si="18">+B26+6</f>
        <v>45175</v>
      </c>
      <c r="D26" s="240"/>
      <c r="E26" s="240"/>
      <c r="F26" s="240"/>
      <c r="J26" s="73" t="s">
        <v>114</v>
      </c>
      <c r="K26" s="74" t="s">
        <v>117</v>
      </c>
      <c r="L26" s="74" t="s">
        <v>119</v>
      </c>
    </row>
    <row r="27" spans="1:14">
      <c r="A27" s="198" t="s">
        <v>320</v>
      </c>
      <c r="B27" s="198">
        <f t="shared" si="2"/>
        <v>45174</v>
      </c>
      <c r="C27" s="198">
        <f t="shared" ref="C27" si="19">+B27+5</f>
        <v>45179</v>
      </c>
      <c r="D27" s="239" t="s">
        <v>492</v>
      </c>
      <c r="E27" s="239">
        <f t="shared" ref="E27:F27" si="20">E25+7</f>
        <v>45188</v>
      </c>
      <c r="F27" s="239">
        <f t="shared" si="20"/>
        <v>45195</v>
      </c>
      <c r="J27" s="223"/>
      <c r="K27" s="88"/>
      <c r="L27" s="88"/>
    </row>
    <row r="28" spans="1:14">
      <c r="A28" s="200" t="s">
        <v>271</v>
      </c>
      <c r="B28" s="200">
        <f t="shared" si="2"/>
        <v>45176</v>
      </c>
      <c r="C28" s="200">
        <f t="shared" ref="C28" si="21">+B28+6</f>
        <v>45182</v>
      </c>
      <c r="D28" s="240"/>
      <c r="E28" s="240"/>
      <c r="F28" s="240"/>
      <c r="J28" s="223"/>
      <c r="K28" s="88"/>
      <c r="L28" s="88"/>
    </row>
    <row r="29" spans="1:14">
      <c r="A29" s="198" t="s">
        <v>321</v>
      </c>
      <c r="B29" s="198">
        <f t="shared" si="2"/>
        <v>45181</v>
      </c>
      <c r="C29" s="198">
        <f t="shared" ref="C29" si="22">+B29+5</f>
        <v>45186</v>
      </c>
      <c r="D29" s="239" t="s">
        <v>493</v>
      </c>
      <c r="E29" s="239">
        <f t="shared" ref="E29:F29" si="23">E27+7</f>
        <v>45195</v>
      </c>
      <c r="F29" s="239">
        <f t="shared" si="23"/>
        <v>45202</v>
      </c>
      <c r="J29" s="223"/>
      <c r="K29" s="88"/>
      <c r="L29" s="88"/>
    </row>
    <row r="30" spans="1:14">
      <c r="A30" s="200" t="s">
        <v>273</v>
      </c>
      <c r="B30" s="200">
        <f t="shared" si="2"/>
        <v>45183</v>
      </c>
      <c r="C30" s="200">
        <f t="shared" ref="C30" si="24">+B30+6</f>
        <v>45189</v>
      </c>
      <c r="D30" s="240"/>
      <c r="E30" s="240"/>
      <c r="F30" s="240"/>
      <c r="J30" s="223"/>
      <c r="K30" s="88"/>
      <c r="L30" s="88"/>
    </row>
    <row r="31" spans="1:14">
      <c r="A31" s="198" t="s">
        <v>322</v>
      </c>
      <c r="B31" s="198">
        <f t="shared" si="2"/>
        <v>45188</v>
      </c>
      <c r="C31" s="198">
        <f t="shared" ref="C31" si="25">+B31+5</f>
        <v>45193</v>
      </c>
      <c r="D31" s="239" t="s">
        <v>494</v>
      </c>
      <c r="E31" s="239">
        <f t="shared" ref="E31:F31" si="26">E29+7</f>
        <v>45202</v>
      </c>
      <c r="F31" s="239">
        <f t="shared" si="26"/>
        <v>45209</v>
      </c>
      <c r="J31" s="223"/>
      <c r="K31" s="88"/>
      <c r="L31" s="88"/>
    </row>
    <row r="32" spans="1:14">
      <c r="A32" s="200" t="s">
        <v>274</v>
      </c>
      <c r="B32" s="200">
        <f t="shared" si="2"/>
        <v>45190</v>
      </c>
      <c r="C32" s="200">
        <f t="shared" ref="C32" si="27">+B32+6</f>
        <v>45196</v>
      </c>
      <c r="D32" s="240"/>
      <c r="E32" s="240"/>
      <c r="F32" s="240"/>
      <c r="J32" s="223"/>
      <c r="K32" s="88"/>
      <c r="L32" s="88"/>
    </row>
    <row r="33" spans="1:12">
      <c r="A33" s="198" t="s">
        <v>323</v>
      </c>
      <c r="B33" s="198">
        <f t="shared" si="2"/>
        <v>45195</v>
      </c>
      <c r="C33" s="198">
        <f t="shared" ref="C33" si="28">+B33+5</f>
        <v>45200</v>
      </c>
      <c r="D33" s="239" t="s">
        <v>495</v>
      </c>
      <c r="E33" s="239">
        <f t="shared" ref="E33:F33" si="29">E31+7</f>
        <v>45209</v>
      </c>
      <c r="F33" s="239">
        <f t="shared" si="29"/>
        <v>45216</v>
      </c>
      <c r="J33" s="223"/>
      <c r="K33" s="88"/>
      <c r="L33" s="88"/>
    </row>
    <row r="34" spans="1:12">
      <c r="A34" s="200" t="s">
        <v>275</v>
      </c>
      <c r="B34" s="200">
        <f t="shared" si="2"/>
        <v>45197</v>
      </c>
      <c r="C34" s="200">
        <f t="shared" ref="C34" si="30">+B34+6</f>
        <v>45203</v>
      </c>
      <c r="D34" s="240"/>
      <c r="E34" s="240"/>
      <c r="F34" s="240"/>
      <c r="J34" s="223"/>
      <c r="K34" s="88"/>
      <c r="L34" s="88"/>
    </row>
    <row r="35" spans="1:12">
      <c r="A35" s="198" t="s">
        <v>437</v>
      </c>
      <c r="B35" s="198">
        <f t="shared" si="2"/>
        <v>45202</v>
      </c>
      <c r="C35" s="198">
        <f t="shared" ref="C35" si="31">+B35+5</f>
        <v>45207</v>
      </c>
      <c r="D35" s="239" t="s">
        <v>496</v>
      </c>
      <c r="E35" s="239">
        <f t="shared" ref="E35:F35" si="32">E33+7</f>
        <v>45216</v>
      </c>
      <c r="F35" s="239">
        <f t="shared" si="32"/>
        <v>45223</v>
      </c>
      <c r="J35" s="223"/>
      <c r="K35" s="88"/>
      <c r="L35" s="88"/>
    </row>
    <row r="36" spans="1:12">
      <c r="A36" s="199" t="s">
        <v>438</v>
      </c>
      <c r="B36" s="200">
        <f t="shared" si="2"/>
        <v>45204</v>
      </c>
      <c r="C36" s="200">
        <f t="shared" ref="C36" si="33">+B36+6</f>
        <v>45210</v>
      </c>
      <c r="D36" s="240"/>
      <c r="E36" s="240"/>
      <c r="F36" s="240"/>
      <c r="J36" s="223"/>
      <c r="K36" s="88"/>
      <c r="L36" s="88"/>
    </row>
    <row r="37" spans="1:12">
      <c r="J37" s="223"/>
      <c r="K37" s="88"/>
      <c r="L37" s="88"/>
    </row>
    <row r="38" spans="1:12">
      <c r="J38" s="223"/>
      <c r="K38" s="88"/>
      <c r="L38" s="88"/>
    </row>
    <row r="43" spans="1:12" ht="15.75">
      <c r="A43" s="38" t="s">
        <v>72</v>
      </c>
    </row>
    <row r="44" spans="1:12" s="164" customFormat="1">
      <c r="A44" s="224"/>
      <c r="B44" s="224"/>
      <c r="C44" s="224"/>
      <c r="D44" s="224"/>
      <c r="E44" s="224"/>
      <c r="F44" s="224"/>
      <c r="G44" s="224"/>
      <c r="H44" s="224"/>
    </row>
    <row r="45" spans="1:12" s="134" customFormat="1">
      <c r="A45" s="135" t="s">
        <v>188</v>
      </c>
      <c r="B45" s="135"/>
      <c r="C45" s="136"/>
      <c r="D45" s="136"/>
      <c r="E45" s="225"/>
      <c r="F45" s="225"/>
      <c r="G45" s="225"/>
      <c r="H45" s="225"/>
    </row>
    <row r="46" spans="1:12" s="134" customFormat="1">
      <c r="A46" s="135" t="s">
        <v>189</v>
      </c>
      <c r="B46" s="135"/>
      <c r="C46" s="136"/>
      <c r="D46" s="136"/>
      <c r="E46" s="225"/>
      <c r="F46" s="225"/>
      <c r="G46" s="225"/>
      <c r="H46" s="225"/>
    </row>
    <row r="47" spans="1:12" s="134" customFormat="1">
      <c r="A47" s="135" t="s">
        <v>190</v>
      </c>
      <c r="B47" s="135"/>
      <c r="C47" s="136"/>
      <c r="D47" s="136"/>
      <c r="E47" s="225"/>
      <c r="F47" s="225"/>
      <c r="G47" s="225"/>
      <c r="H47" s="225"/>
    </row>
    <row r="48" spans="1:12" s="134" customFormat="1">
      <c r="A48" s="137"/>
      <c r="B48" s="137"/>
      <c r="C48" s="138"/>
      <c r="D48" s="138"/>
      <c r="E48" s="226"/>
      <c r="F48" s="226"/>
      <c r="G48" s="226"/>
      <c r="H48" s="226"/>
    </row>
    <row r="49" spans="1:8" s="134" customFormat="1">
      <c r="A49" s="139" t="s">
        <v>191</v>
      </c>
      <c r="B49" s="140"/>
      <c r="C49" s="140"/>
      <c r="D49" s="140"/>
      <c r="E49" s="140"/>
      <c r="F49" s="140"/>
      <c r="G49" s="140"/>
      <c r="H49" s="140"/>
    </row>
  </sheetData>
  <mergeCells count="36">
    <mergeCell ref="D33:D34"/>
    <mergeCell ref="D35:D36"/>
    <mergeCell ref="D27:D28"/>
    <mergeCell ref="F27:F28"/>
    <mergeCell ref="D29:D30"/>
    <mergeCell ref="F29:F30"/>
    <mergeCell ref="D31:D32"/>
    <mergeCell ref="F31:F32"/>
    <mergeCell ref="E27:E28"/>
    <mergeCell ref="E29:E30"/>
    <mergeCell ref="E31:E32"/>
    <mergeCell ref="E33:E34"/>
    <mergeCell ref="E35:E36"/>
    <mergeCell ref="F35:F36"/>
    <mergeCell ref="D23:D24"/>
    <mergeCell ref="E23:E24"/>
    <mergeCell ref="F23:F24"/>
    <mergeCell ref="D25:D26"/>
    <mergeCell ref="E25:E26"/>
    <mergeCell ref="F25:F26"/>
    <mergeCell ref="D13:D14"/>
    <mergeCell ref="D15:D16"/>
    <mergeCell ref="D17:D18"/>
    <mergeCell ref="D19:D20"/>
    <mergeCell ref="D21:D22"/>
    <mergeCell ref="F13:F14"/>
    <mergeCell ref="E15:E16"/>
    <mergeCell ref="F15:F16"/>
    <mergeCell ref="F33:F34"/>
    <mergeCell ref="F17:F18"/>
    <mergeCell ref="F19:F20"/>
    <mergeCell ref="F21:F22"/>
    <mergeCell ref="E19:E20"/>
    <mergeCell ref="E21:E22"/>
    <mergeCell ref="E13:E14"/>
    <mergeCell ref="E17:E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3F130-6DAA-4E5B-8B35-964C7181D4AC}">
  <sheetPr>
    <tabColor rgb="FF7030A0"/>
  </sheetPr>
  <dimension ref="A1:O49"/>
  <sheetViews>
    <sheetView topLeftCell="A35" zoomScale="85" zoomScaleNormal="85" workbookViewId="0">
      <selection activeCell="E30" sqref="E30:E31"/>
    </sheetView>
  </sheetViews>
  <sheetFormatPr defaultRowHeight="15"/>
  <cols>
    <col min="1" max="1" width="30.85546875" customWidth="1"/>
    <col min="2" max="3" width="21.140625" customWidth="1"/>
    <col min="4" max="4" width="30.42578125" customWidth="1"/>
    <col min="5" max="5" width="24.140625" customWidth="1"/>
    <col min="6" max="8" width="17.42578125" customWidth="1"/>
    <col min="9" max="9" width="12.85546875" customWidth="1"/>
    <col min="10" max="10" width="14.85546875" customWidth="1"/>
    <col min="11" max="11" width="16" customWidth="1"/>
    <col min="12" max="12" width="19.5703125" customWidth="1"/>
    <col min="13" max="13" width="14.5703125" customWidth="1"/>
    <col min="14" max="14" width="12.140625" customWidth="1"/>
    <col min="15" max="15" width="27.28515625" customWidth="1"/>
  </cols>
  <sheetData>
    <row r="1" spans="1:15" ht="18"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18">
      <c r="D2" s="54"/>
      <c r="F2" s="55"/>
      <c r="G2" s="55"/>
      <c r="H2" s="55"/>
      <c r="I2" s="55"/>
      <c r="J2" s="55"/>
      <c r="K2" s="55"/>
      <c r="L2" s="55"/>
      <c r="M2" s="55"/>
      <c r="N2" s="55"/>
    </row>
    <row r="3" spans="1:15" ht="18">
      <c r="D3" s="54"/>
      <c r="E3" s="55" t="s">
        <v>98</v>
      </c>
      <c r="F3" s="55"/>
      <c r="G3" s="55"/>
      <c r="H3" s="55"/>
      <c r="I3" s="55"/>
      <c r="J3" s="55"/>
      <c r="K3" s="55"/>
      <c r="L3" s="55"/>
      <c r="M3" s="55"/>
      <c r="N3" s="55"/>
    </row>
    <row r="4" spans="1:15" ht="18"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</row>
    <row r="6" spans="1:15" s="128" customFormat="1" ht="19.5">
      <c r="A6" s="130" t="s">
        <v>184</v>
      </c>
      <c r="B6" s="130"/>
      <c r="C6" s="130"/>
      <c r="D6" s="131"/>
      <c r="E6" s="132"/>
      <c r="F6" s="133"/>
      <c r="G6" s="133"/>
    </row>
    <row r="7" spans="1:15" s="128" customFormat="1" ht="11.25">
      <c r="A7" s="130" t="s">
        <v>186</v>
      </c>
      <c r="B7" s="130"/>
      <c r="C7" s="130"/>
      <c r="D7" s="130"/>
      <c r="E7" s="130"/>
      <c r="F7" s="130"/>
      <c r="G7" s="130"/>
      <c r="H7" s="127"/>
    </row>
    <row r="8" spans="1:15" ht="15.75">
      <c r="A8" s="60"/>
      <c r="B8" s="57"/>
      <c r="C8" s="57"/>
      <c r="D8" s="57"/>
      <c r="E8" s="37"/>
      <c r="F8" s="57"/>
      <c r="G8" s="57"/>
      <c r="H8" s="57"/>
      <c r="J8" s="59"/>
      <c r="K8" s="59"/>
      <c r="L8" s="59"/>
      <c r="M8" s="58"/>
      <c r="N8" s="58"/>
    </row>
    <row r="10" spans="1:15" ht="15.7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75"/>
      <c r="L10" s="61"/>
      <c r="M10" s="61"/>
    </row>
    <row r="11" spans="1:15" ht="16.5">
      <c r="A11" s="79"/>
      <c r="B11" s="227"/>
      <c r="C11" s="228"/>
      <c r="D11" s="228"/>
      <c r="E11" s="229"/>
      <c r="F11" s="230"/>
      <c r="G11" s="230"/>
      <c r="H11" s="230"/>
      <c r="I11" s="230"/>
    </row>
    <row r="12" spans="1:15">
      <c r="A12" s="205" t="s">
        <v>192</v>
      </c>
      <c r="B12" s="206" t="s">
        <v>115</v>
      </c>
      <c r="C12" s="207" t="s">
        <v>5</v>
      </c>
      <c r="D12" s="208" t="s">
        <v>194</v>
      </c>
      <c r="E12" s="207" t="s">
        <v>5</v>
      </c>
      <c r="F12" s="209" t="s">
        <v>102</v>
      </c>
      <c r="G12" s="209" t="s">
        <v>103</v>
      </c>
      <c r="H12" s="230"/>
      <c r="I12" s="230"/>
    </row>
    <row r="13" spans="1:15">
      <c r="A13" s="205" t="s">
        <v>449</v>
      </c>
      <c r="B13" s="206" t="s">
        <v>99</v>
      </c>
      <c r="C13" s="206" t="s">
        <v>104</v>
      </c>
      <c r="D13" s="208" t="s">
        <v>199</v>
      </c>
      <c r="E13" s="207" t="s">
        <v>99</v>
      </c>
      <c r="F13" s="207" t="s">
        <v>104</v>
      </c>
      <c r="G13" s="207" t="s">
        <v>104</v>
      </c>
      <c r="H13" s="230"/>
      <c r="I13" s="230"/>
      <c r="K13" s="63" t="s">
        <v>48</v>
      </c>
      <c r="L13" s="63" t="s">
        <v>49</v>
      </c>
      <c r="M13" s="63" t="s">
        <v>9</v>
      </c>
      <c r="N13" s="63" t="s">
        <v>50</v>
      </c>
      <c r="O13" s="63" t="s">
        <v>51</v>
      </c>
    </row>
    <row r="14" spans="1:15">
      <c r="A14" s="198" t="s">
        <v>313</v>
      </c>
      <c r="B14" s="198">
        <v>45125</v>
      </c>
      <c r="C14" s="198">
        <v>45130</v>
      </c>
      <c r="D14" s="239" t="s">
        <v>497</v>
      </c>
      <c r="E14" s="239">
        <v>45138</v>
      </c>
      <c r="F14" s="239">
        <v>45148</v>
      </c>
      <c r="G14" s="239">
        <v>45150</v>
      </c>
      <c r="H14" s="230"/>
      <c r="I14" s="230"/>
      <c r="K14" s="64"/>
      <c r="L14" s="64"/>
      <c r="M14" s="64"/>
      <c r="N14" s="64"/>
      <c r="O14" s="64"/>
    </row>
    <row r="15" spans="1:15">
      <c r="A15" s="200" t="s">
        <v>243</v>
      </c>
      <c r="B15" s="200">
        <v>45127</v>
      </c>
      <c r="C15" s="200">
        <v>45133</v>
      </c>
      <c r="D15" s="240"/>
      <c r="E15" s="240"/>
      <c r="F15" s="240"/>
      <c r="G15" s="240"/>
      <c r="H15" s="230"/>
      <c r="I15" s="230"/>
      <c r="K15" s="65" t="s">
        <v>69</v>
      </c>
      <c r="L15" s="66" t="s">
        <v>70</v>
      </c>
      <c r="M15" s="65" t="s">
        <v>101</v>
      </c>
      <c r="N15" s="67" t="s">
        <v>105</v>
      </c>
      <c r="O15" s="68" t="s">
        <v>122</v>
      </c>
    </row>
    <row r="16" spans="1:15">
      <c r="A16" s="198" t="s">
        <v>314</v>
      </c>
      <c r="B16" s="198">
        <f t="shared" ref="B16:B37" si="0">B14+7</f>
        <v>45132</v>
      </c>
      <c r="C16" s="198">
        <f t="shared" ref="C16" si="1">+B16+5</f>
        <v>45137</v>
      </c>
      <c r="D16" s="239" t="s">
        <v>498</v>
      </c>
      <c r="E16" s="239">
        <f t="shared" ref="E16:G16" si="2">E14+7</f>
        <v>45145</v>
      </c>
      <c r="F16" s="239">
        <f t="shared" si="2"/>
        <v>45155</v>
      </c>
      <c r="G16" s="239">
        <f t="shared" si="2"/>
        <v>45157</v>
      </c>
      <c r="H16" s="230"/>
      <c r="I16" s="230"/>
      <c r="K16" s="65" t="s">
        <v>60</v>
      </c>
      <c r="L16" s="66" t="s">
        <v>61</v>
      </c>
      <c r="M16" s="65" t="s">
        <v>101</v>
      </c>
      <c r="N16" s="67" t="s">
        <v>62</v>
      </c>
      <c r="O16" s="68" t="s">
        <v>122</v>
      </c>
    </row>
    <row r="17" spans="1:15">
      <c r="A17" s="200" t="s">
        <v>245</v>
      </c>
      <c r="B17" s="200">
        <f t="shared" si="0"/>
        <v>45134</v>
      </c>
      <c r="C17" s="200">
        <f t="shared" ref="C17" si="3">+B17+6</f>
        <v>45140</v>
      </c>
      <c r="D17" s="240"/>
      <c r="E17" s="240"/>
      <c r="F17" s="240"/>
      <c r="G17" s="240"/>
      <c r="H17" s="230"/>
      <c r="I17" s="230"/>
      <c r="K17" s="65" t="s">
        <v>106</v>
      </c>
      <c r="L17" s="66" t="s">
        <v>107</v>
      </c>
      <c r="M17" s="66" t="s">
        <v>120</v>
      </c>
      <c r="N17" s="67" t="s">
        <v>62</v>
      </c>
      <c r="O17" s="69" t="s">
        <v>108</v>
      </c>
    </row>
    <row r="18" spans="1:15">
      <c r="A18" s="198" t="s">
        <v>315</v>
      </c>
      <c r="B18" s="198">
        <f t="shared" si="0"/>
        <v>45139</v>
      </c>
      <c r="C18" s="198">
        <f t="shared" ref="C18" si="4">+B18+5</f>
        <v>45144</v>
      </c>
      <c r="D18" s="239" t="s">
        <v>499</v>
      </c>
      <c r="E18" s="239">
        <f t="shared" ref="E18:G18" si="5">E16+7</f>
        <v>45152</v>
      </c>
      <c r="F18" s="239">
        <f t="shared" si="5"/>
        <v>45162</v>
      </c>
      <c r="G18" s="239">
        <f t="shared" si="5"/>
        <v>45164</v>
      </c>
      <c r="H18" s="230"/>
      <c r="I18" s="230"/>
      <c r="K18" s="65" t="s">
        <v>56</v>
      </c>
      <c r="L18" s="66" t="s">
        <v>57</v>
      </c>
      <c r="M18" s="66" t="s">
        <v>58</v>
      </c>
      <c r="N18" s="70" t="s">
        <v>59</v>
      </c>
      <c r="O18" s="68" t="s">
        <v>122</v>
      </c>
    </row>
    <row r="19" spans="1:15">
      <c r="A19" s="200" t="s">
        <v>246</v>
      </c>
      <c r="B19" s="200">
        <f t="shared" si="0"/>
        <v>45141</v>
      </c>
      <c r="C19" s="200">
        <f t="shared" ref="C19" si="6">+B19+6</f>
        <v>45147</v>
      </c>
      <c r="D19" s="240" t="s">
        <v>73</v>
      </c>
      <c r="E19" s="240"/>
      <c r="F19" s="240"/>
      <c r="G19" s="240"/>
      <c r="H19" s="230"/>
      <c r="I19" s="230"/>
      <c r="K19" s="65" t="s">
        <v>63</v>
      </c>
      <c r="L19" s="66" t="s">
        <v>64</v>
      </c>
      <c r="M19" s="66" t="s">
        <v>58</v>
      </c>
      <c r="N19" s="67" t="s">
        <v>109</v>
      </c>
      <c r="O19" s="68" t="s">
        <v>122</v>
      </c>
    </row>
    <row r="20" spans="1:15">
      <c r="A20" s="198" t="s">
        <v>316</v>
      </c>
      <c r="B20" s="198">
        <f t="shared" si="0"/>
        <v>45146</v>
      </c>
      <c r="C20" s="198">
        <f t="shared" ref="C20" si="7">+B20+5</f>
        <v>45151</v>
      </c>
      <c r="D20" s="239" t="s">
        <v>500</v>
      </c>
      <c r="E20" s="239">
        <f t="shared" ref="E20:G20" si="8">E18+7</f>
        <v>45159</v>
      </c>
      <c r="F20" s="239">
        <f t="shared" si="8"/>
        <v>45169</v>
      </c>
      <c r="G20" s="239">
        <f t="shared" si="8"/>
        <v>45171</v>
      </c>
      <c r="H20" s="230"/>
      <c r="I20" s="230"/>
      <c r="K20" s="65" t="s">
        <v>110</v>
      </c>
      <c r="L20" s="66" t="s">
        <v>111</v>
      </c>
      <c r="M20" s="66" t="s">
        <v>120</v>
      </c>
      <c r="N20" s="67" t="s">
        <v>109</v>
      </c>
      <c r="O20" s="69" t="s">
        <v>108</v>
      </c>
    </row>
    <row r="21" spans="1:15">
      <c r="A21" s="200" t="s">
        <v>247</v>
      </c>
      <c r="B21" s="200">
        <f t="shared" si="0"/>
        <v>45148</v>
      </c>
      <c r="C21" s="200">
        <f t="shared" ref="C21" si="9">+B21+6</f>
        <v>45154</v>
      </c>
      <c r="D21" s="240"/>
      <c r="E21" s="240"/>
      <c r="F21" s="240"/>
      <c r="G21" s="240"/>
      <c r="H21" s="230"/>
      <c r="I21" s="230"/>
      <c r="K21" s="65" t="s">
        <v>52</v>
      </c>
      <c r="L21" s="66" t="s">
        <v>121</v>
      </c>
      <c r="M21" s="66" t="s">
        <v>101</v>
      </c>
      <c r="N21" s="76" t="s">
        <v>124</v>
      </c>
      <c r="O21" s="68" t="s">
        <v>123</v>
      </c>
    </row>
    <row r="22" spans="1:15">
      <c r="A22" s="198" t="s">
        <v>317</v>
      </c>
      <c r="B22" s="198">
        <f t="shared" si="0"/>
        <v>45153</v>
      </c>
      <c r="C22" s="198">
        <f t="shared" ref="C22" si="10">+B22+5</f>
        <v>45158</v>
      </c>
      <c r="D22" s="239" t="s">
        <v>501</v>
      </c>
      <c r="E22" s="239">
        <f t="shared" ref="E22:G22" si="11">E20+7</f>
        <v>45166</v>
      </c>
      <c r="F22" s="239">
        <f t="shared" si="11"/>
        <v>45176</v>
      </c>
      <c r="G22" s="239">
        <f t="shared" si="11"/>
        <v>45178</v>
      </c>
      <c r="H22" s="230"/>
      <c r="I22" s="230"/>
    </row>
    <row r="23" spans="1:15">
      <c r="A23" s="200" t="s">
        <v>251</v>
      </c>
      <c r="B23" s="200">
        <f t="shared" si="0"/>
        <v>45155</v>
      </c>
      <c r="C23" s="200">
        <f t="shared" ref="C23" si="12">+B23+6</f>
        <v>45161</v>
      </c>
      <c r="D23" s="240"/>
      <c r="E23" s="240"/>
      <c r="F23" s="240"/>
      <c r="G23" s="240"/>
      <c r="H23" s="230"/>
      <c r="I23" s="230"/>
      <c r="K23" s="71" t="s">
        <v>112</v>
      </c>
      <c r="L23" s="72" t="s">
        <v>116</v>
      </c>
      <c r="M23" s="72" t="s">
        <v>118</v>
      </c>
    </row>
    <row r="24" spans="1:15">
      <c r="A24" s="198" t="s">
        <v>318</v>
      </c>
      <c r="B24" s="198">
        <f t="shared" si="0"/>
        <v>45160</v>
      </c>
      <c r="C24" s="198">
        <f t="shared" ref="C24" si="13">+B24+5</f>
        <v>45165</v>
      </c>
      <c r="D24" s="239" t="s">
        <v>502</v>
      </c>
      <c r="E24" s="239">
        <f t="shared" ref="E24:G24" si="14">E22+7</f>
        <v>45173</v>
      </c>
      <c r="F24" s="239">
        <f t="shared" si="14"/>
        <v>45183</v>
      </c>
      <c r="G24" s="239">
        <f t="shared" si="14"/>
        <v>45185</v>
      </c>
      <c r="H24" s="230"/>
      <c r="I24" s="230"/>
      <c r="K24" s="73" t="s">
        <v>113</v>
      </c>
      <c r="L24" s="74" t="s">
        <v>117</v>
      </c>
      <c r="M24" s="74" t="s">
        <v>119</v>
      </c>
    </row>
    <row r="25" spans="1:15">
      <c r="A25" s="200" t="s">
        <v>269</v>
      </c>
      <c r="B25" s="200">
        <f t="shared" si="0"/>
        <v>45162</v>
      </c>
      <c r="C25" s="200">
        <f t="shared" ref="C25" si="15">+B25+6</f>
        <v>45168</v>
      </c>
      <c r="D25" s="240"/>
      <c r="E25" s="240"/>
      <c r="F25" s="240"/>
      <c r="G25" s="240"/>
      <c r="H25" s="230"/>
      <c r="I25" s="230"/>
      <c r="K25" s="73" t="s">
        <v>114</v>
      </c>
      <c r="L25" s="74" t="s">
        <v>117</v>
      </c>
      <c r="M25" s="74" t="s">
        <v>119</v>
      </c>
    </row>
    <row r="26" spans="1:15">
      <c r="A26" s="198" t="s">
        <v>319</v>
      </c>
      <c r="B26" s="198">
        <f t="shared" si="0"/>
        <v>45167</v>
      </c>
      <c r="C26" s="198">
        <f t="shared" ref="C26" si="16">+B26+5</f>
        <v>45172</v>
      </c>
      <c r="D26" s="239" t="s">
        <v>234</v>
      </c>
      <c r="E26" s="239">
        <f t="shared" ref="E26:G26" si="17">E24+7</f>
        <v>45180</v>
      </c>
      <c r="F26" s="239">
        <f t="shared" si="17"/>
        <v>45190</v>
      </c>
      <c r="G26" s="239">
        <f t="shared" si="17"/>
        <v>45192</v>
      </c>
      <c r="H26" s="230"/>
      <c r="I26" s="230"/>
    </row>
    <row r="27" spans="1:15">
      <c r="A27" s="200" t="s">
        <v>270</v>
      </c>
      <c r="B27" s="200">
        <f t="shared" si="0"/>
        <v>45169</v>
      </c>
      <c r="C27" s="200">
        <f t="shared" ref="C27" si="18">+B27+6</f>
        <v>45175</v>
      </c>
      <c r="D27" s="240"/>
      <c r="E27" s="240"/>
      <c r="F27" s="240"/>
      <c r="G27" s="240"/>
      <c r="H27" s="230"/>
      <c r="I27" s="230"/>
    </row>
    <row r="28" spans="1:15">
      <c r="A28" s="198" t="s">
        <v>320</v>
      </c>
      <c r="B28" s="198">
        <f t="shared" si="0"/>
        <v>45174</v>
      </c>
      <c r="C28" s="198">
        <f t="shared" ref="C28" si="19">+B28+5</f>
        <v>45179</v>
      </c>
      <c r="D28" s="239" t="s">
        <v>503</v>
      </c>
      <c r="E28" s="239">
        <v>45189</v>
      </c>
      <c r="F28" s="239">
        <f t="shared" ref="F28:G28" si="20">F26+7</f>
        <v>45197</v>
      </c>
      <c r="G28" s="239">
        <f t="shared" si="20"/>
        <v>45199</v>
      </c>
      <c r="H28" s="230"/>
      <c r="I28" s="230"/>
    </row>
    <row r="29" spans="1:15">
      <c r="A29" s="200" t="s">
        <v>271</v>
      </c>
      <c r="B29" s="200">
        <f t="shared" si="0"/>
        <v>45176</v>
      </c>
      <c r="C29" s="200">
        <f t="shared" ref="C29" si="21">+B29+6</f>
        <v>45182</v>
      </c>
      <c r="D29" s="240"/>
      <c r="E29" s="240"/>
      <c r="F29" s="240"/>
      <c r="G29" s="240"/>
      <c r="H29" s="230"/>
      <c r="I29" s="230"/>
    </row>
    <row r="30" spans="1:15">
      <c r="A30" s="198" t="s">
        <v>321</v>
      </c>
      <c r="B30" s="198">
        <f t="shared" si="0"/>
        <v>45181</v>
      </c>
      <c r="C30" s="198">
        <f t="shared" ref="C30" si="22">+B30+5</f>
        <v>45186</v>
      </c>
      <c r="D30" s="239" t="s">
        <v>504</v>
      </c>
      <c r="E30" s="239">
        <f t="shared" ref="E30:G30" si="23">E28+7</f>
        <v>45196</v>
      </c>
      <c r="F30" s="239">
        <f t="shared" si="23"/>
        <v>45204</v>
      </c>
      <c r="G30" s="239">
        <f t="shared" si="23"/>
        <v>45206</v>
      </c>
      <c r="H30" s="230"/>
      <c r="I30" s="230"/>
    </row>
    <row r="31" spans="1:15">
      <c r="A31" s="200" t="s">
        <v>273</v>
      </c>
      <c r="B31" s="200">
        <f t="shared" si="0"/>
        <v>45183</v>
      </c>
      <c r="C31" s="200">
        <f t="shared" ref="C31" si="24">+B31+6</f>
        <v>45189</v>
      </c>
      <c r="D31" s="240"/>
      <c r="E31" s="240"/>
      <c r="F31" s="240"/>
      <c r="G31" s="240"/>
      <c r="H31" s="230"/>
      <c r="I31" s="230"/>
    </row>
    <row r="32" spans="1:15">
      <c r="A32" s="198" t="s">
        <v>322</v>
      </c>
      <c r="B32" s="198">
        <f t="shared" si="0"/>
        <v>45188</v>
      </c>
      <c r="C32" s="198">
        <f t="shared" ref="C32" si="25">+B32+5</f>
        <v>45193</v>
      </c>
      <c r="D32" s="239" t="s">
        <v>505</v>
      </c>
      <c r="E32" s="239">
        <f t="shared" ref="E32:G32" si="26">E30+7</f>
        <v>45203</v>
      </c>
      <c r="F32" s="239">
        <f t="shared" si="26"/>
        <v>45211</v>
      </c>
      <c r="G32" s="239">
        <f t="shared" si="26"/>
        <v>45213</v>
      </c>
      <c r="H32" s="230"/>
      <c r="I32" s="230"/>
    </row>
    <row r="33" spans="1:9">
      <c r="A33" s="200" t="s">
        <v>274</v>
      </c>
      <c r="B33" s="200">
        <f t="shared" si="0"/>
        <v>45190</v>
      </c>
      <c r="C33" s="200">
        <f t="shared" ref="C33" si="27">+B33+6</f>
        <v>45196</v>
      </c>
      <c r="D33" s="240"/>
      <c r="E33" s="240"/>
      <c r="F33" s="240"/>
      <c r="G33" s="240"/>
      <c r="H33" s="230"/>
      <c r="I33" s="230"/>
    </row>
    <row r="34" spans="1:9">
      <c r="A34" s="198" t="s">
        <v>323</v>
      </c>
      <c r="B34" s="198">
        <f t="shared" si="0"/>
        <v>45195</v>
      </c>
      <c r="C34" s="198">
        <f t="shared" ref="C34" si="28">+B34+5</f>
        <v>45200</v>
      </c>
      <c r="D34" s="239" t="s">
        <v>234</v>
      </c>
      <c r="E34" s="239">
        <f t="shared" ref="E34:G34" si="29">E32+7</f>
        <v>45210</v>
      </c>
      <c r="F34" s="239">
        <f t="shared" si="29"/>
        <v>45218</v>
      </c>
      <c r="G34" s="239">
        <f t="shared" si="29"/>
        <v>45220</v>
      </c>
      <c r="H34" s="230"/>
      <c r="I34" s="230"/>
    </row>
    <row r="35" spans="1:9">
      <c r="A35" s="200" t="s">
        <v>275</v>
      </c>
      <c r="B35" s="200">
        <f t="shared" si="0"/>
        <v>45197</v>
      </c>
      <c r="C35" s="200">
        <f t="shared" ref="C35" si="30">+B35+6</f>
        <v>45203</v>
      </c>
      <c r="D35" s="240"/>
      <c r="E35" s="240"/>
      <c r="F35" s="240"/>
      <c r="G35" s="240"/>
      <c r="H35" s="230"/>
      <c r="I35" s="230"/>
    </row>
    <row r="36" spans="1:9">
      <c r="A36" s="198" t="s">
        <v>437</v>
      </c>
      <c r="B36" s="198">
        <f t="shared" si="0"/>
        <v>45202</v>
      </c>
      <c r="C36" s="198">
        <f t="shared" ref="C36" si="31">+B36+5</f>
        <v>45207</v>
      </c>
      <c r="D36" s="239" t="s">
        <v>506</v>
      </c>
      <c r="E36" s="239">
        <f t="shared" ref="E36:G36" si="32">E34+7</f>
        <v>45217</v>
      </c>
      <c r="F36" s="239">
        <f t="shared" si="32"/>
        <v>45225</v>
      </c>
      <c r="G36" s="239">
        <f t="shared" si="32"/>
        <v>45227</v>
      </c>
      <c r="H36" s="230"/>
      <c r="I36" s="230"/>
    </row>
    <row r="37" spans="1:9">
      <c r="A37" s="199" t="s">
        <v>438</v>
      </c>
      <c r="B37" s="200">
        <f t="shared" si="0"/>
        <v>45204</v>
      </c>
      <c r="C37" s="200">
        <f t="shared" ref="C37" si="33">+B37+6</f>
        <v>45210</v>
      </c>
      <c r="D37" s="240"/>
      <c r="E37" s="240"/>
      <c r="F37" s="240"/>
      <c r="G37" s="240"/>
      <c r="H37" s="230"/>
      <c r="I37" s="230"/>
    </row>
    <row r="38" spans="1:9" ht="16.5">
      <c r="A38" s="79"/>
      <c r="B38" s="227"/>
      <c r="C38" s="228"/>
      <c r="D38" s="228"/>
      <c r="E38" s="229"/>
      <c r="F38" s="230"/>
      <c r="G38" s="230"/>
      <c r="H38" s="230"/>
      <c r="I38" s="230"/>
    </row>
    <row r="39" spans="1:9" ht="16.5">
      <c r="A39" s="79"/>
      <c r="B39" s="227"/>
      <c r="C39" s="228"/>
      <c r="D39" s="228"/>
      <c r="E39" s="229"/>
      <c r="F39" s="230"/>
      <c r="G39" s="230"/>
      <c r="H39" s="230"/>
      <c r="I39" s="230"/>
    </row>
    <row r="40" spans="1:9" ht="16.5">
      <c r="A40" s="79"/>
      <c r="B40" s="227"/>
      <c r="C40" s="228"/>
      <c r="D40" s="228"/>
      <c r="E40" s="229"/>
      <c r="F40" s="230"/>
      <c r="G40" s="230"/>
      <c r="H40" s="230"/>
      <c r="I40" s="230"/>
    </row>
    <row r="42" spans="1:9" s="154" customFormat="1" ht="14.25">
      <c r="A42" s="158"/>
    </row>
    <row r="43" spans="1:9" s="164" customFormat="1">
      <c r="A43" s="224" t="s">
        <v>187</v>
      </c>
      <c r="B43" s="224"/>
      <c r="C43" s="224"/>
      <c r="D43" s="224"/>
      <c r="E43" s="224"/>
      <c r="F43" s="224"/>
      <c r="G43" s="224"/>
      <c r="H43" s="224"/>
    </row>
    <row r="44" spans="1:9" s="134" customFormat="1">
      <c r="A44" s="135" t="s">
        <v>188</v>
      </c>
      <c r="B44" s="135"/>
      <c r="C44" s="136"/>
      <c r="D44" s="136"/>
      <c r="E44" s="136"/>
      <c r="F44" s="136"/>
      <c r="G44" s="136"/>
      <c r="H44" s="136"/>
    </row>
    <row r="45" spans="1:9" s="134" customFormat="1">
      <c r="A45" s="135" t="s">
        <v>189</v>
      </c>
      <c r="B45" s="135"/>
      <c r="C45" s="136"/>
      <c r="D45" s="136"/>
      <c r="E45" s="136"/>
      <c r="F45" s="136"/>
      <c r="G45" s="136"/>
      <c r="H45" s="136"/>
    </row>
    <row r="46" spans="1:9" s="134" customFormat="1">
      <c r="A46" s="135" t="s">
        <v>190</v>
      </c>
      <c r="B46" s="135"/>
      <c r="C46" s="136"/>
      <c r="D46" s="136"/>
      <c r="E46" s="136"/>
      <c r="F46" s="136"/>
      <c r="G46" s="136"/>
      <c r="H46" s="136"/>
    </row>
    <row r="47" spans="1:9" s="134" customFormat="1">
      <c r="A47" s="137"/>
      <c r="B47" s="137"/>
      <c r="C47" s="138"/>
      <c r="D47" s="138"/>
      <c r="E47" s="138"/>
      <c r="F47" s="138"/>
      <c r="G47" s="138"/>
      <c r="H47" s="138"/>
    </row>
    <row r="48" spans="1:9" s="134" customFormat="1">
      <c r="A48" s="139" t="s">
        <v>191</v>
      </c>
      <c r="B48" s="140"/>
      <c r="C48" s="140"/>
      <c r="D48" s="140"/>
      <c r="E48" s="140"/>
      <c r="F48" s="140"/>
      <c r="G48" s="140"/>
      <c r="H48" s="140"/>
    </row>
    <row r="49" spans="1:8" s="134" customFormat="1">
      <c r="A49" s="140"/>
      <c r="B49" s="140"/>
      <c r="C49" s="140"/>
      <c r="D49" s="140"/>
      <c r="E49" s="140"/>
      <c r="F49" s="140"/>
      <c r="G49" s="140"/>
      <c r="H49" s="140"/>
    </row>
  </sheetData>
  <mergeCells count="48">
    <mergeCell ref="D34:D35"/>
    <mergeCell ref="E34:E35"/>
    <mergeCell ref="F34:F35"/>
    <mergeCell ref="G34:G35"/>
    <mergeCell ref="D36:D37"/>
    <mergeCell ref="E36:E37"/>
    <mergeCell ref="F36:F37"/>
    <mergeCell ref="G36:G37"/>
    <mergeCell ref="D30:D31"/>
    <mergeCell ref="E30:E31"/>
    <mergeCell ref="F30:F31"/>
    <mergeCell ref="G30:G31"/>
    <mergeCell ref="D32:D33"/>
    <mergeCell ref="E32:E33"/>
    <mergeCell ref="F32:F33"/>
    <mergeCell ref="G32:G33"/>
    <mergeCell ref="D26:D27"/>
    <mergeCell ref="E26:E27"/>
    <mergeCell ref="F26:F27"/>
    <mergeCell ref="G26:G27"/>
    <mergeCell ref="D28:D29"/>
    <mergeCell ref="E28:E29"/>
    <mergeCell ref="F28:F29"/>
    <mergeCell ref="G28:G29"/>
    <mergeCell ref="D22:D23"/>
    <mergeCell ref="E22:E23"/>
    <mergeCell ref="F22:F23"/>
    <mergeCell ref="G22:G23"/>
    <mergeCell ref="D24:D25"/>
    <mergeCell ref="E24:E25"/>
    <mergeCell ref="F24:F25"/>
    <mergeCell ref="G24:G25"/>
    <mergeCell ref="D18:D19"/>
    <mergeCell ref="E18:E19"/>
    <mergeCell ref="F18:F19"/>
    <mergeCell ref="G18:G19"/>
    <mergeCell ref="D20:D21"/>
    <mergeCell ref="E20:E21"/>
    <mergeCell ref="F20:F21"/>
    <mergeCell ref="G20:G21"/>
    <mergeCell ref="D14:D15"/>
    <mergeCell ref="E14:E15"/>
    <mergeCell ref="F14:F15"/>
    <mergeCell ref="G14:G15"/>
    <mergeCell ref="D16:D17"/>
    <mergeCell ref="E16:E17"/>
    <mergeCell ref="F16:F17"/>
    <mergeCell ref="G16:G1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B4A2-6CC2-4F8D-89B9-FD27B2920A4C}">
  <sheetPr>
    <tabColor theme="8" tint="0.59999389629810485"/>
  </sheetPr>
  <dimension ref="A3:T57"/>
  <sheetViews>
    <sheetView topLeftCell="A29" zoomScale="70" zoomScaleNormal="70" workbookViewId="0">
      <selection activeCell="G33" sqref="G33"/>
    </sheetView>
  </sheetViews>
  <sheetFormatPr defaultColWidth="9" defaultRowHeight="15"/>
  <cols>
    <col min="1" max="1" width="44.140625" customWidth="1"/>
    <col min="2" max="2" width="13.140625" customWidth="1"/>
    <col min="4" max="4" width="31.140625" customWidth="1"/>
    <col min="5" max="5" width="14" customWidth="1"/>
    <col min="6" max="6" width="13.28515625" customWidth="1"/>
    <col min="12" max="12" width="10" customWidth="1"/>
    <col min="14" max="14" width="22.140625" customWidth="1"/>
    <col min="15" max="15" width="51.140625" customWidth="1"/>
    <col min="16" max="16" width="30.140625" customWidth="1"/>
    <col min="17" max="17" width="16.140625" customWidth="1"/>
    <col min="18" max="18" width="30.140625" customWidth="1"/>
    <col min="19" max="20" width="9.140625" hidden="1" customWidth="1"/>
  </cols>
  <sheetData>
    <row r="3" spans="1:20" ht="23.25">
      <c r="C3" s="107" t="s">
        <v>159</v>
      </c>
      <c r="D3" s="107"/>
      <c r="E3" s="107"/>
      <c r="F3" s="107"/>
      <c r="P3" s="106"/>
      <c r="Q3" s="106"/>
    </row>
    <row r="4" spans="1:20">
      <c r="A4" s="106" t="s">
        <v>160</v>
      </c>
      <c r="B4" s="106"/>
      <c r="C4" s="106"/>
      <c r="D4" s="106"/>
      <c r="E4" s="106"/>
      <c r="F4" s="106"/>
      <c r="G4" s="106"/>
      <c r="H4" s="106"/>
      <c r="I4" s="106"/>
      <c r="N4" s="106"/>
      <c r="O4" t="s">
        <v>161</v>
      </c>
      <c r="P4" s="106"/>
      <c r="Q4" s="106"/>
    </row>
    <row r="5" spans="1:20" ht="22.7" customHeight="1">
      <c r="N5" s="86"/>
    </row>
    <row r="6" spans="1:20" ht="21.2" customHeight="1">
      <c r="A6" s="205" t="s">
        <v>192</v>
      </c>
      <c r="B6" s="206" t="s">
        <v>115</v>
      </c>
      <c r="C6" s="207" t="s">
        <v>5</v>
      </c>
      <c r="D6" s="208" t="s">
        <v>194</v>
      </c>
      <c r="E6" s="207" t="s">
        <v>5</v>
      </c>
      <c r="F6" s="105" t="s">
        <v>131</v>
      </c>
      <c r="G6" s="105" t="s">
        <v>132</v>
      </c>
      <c r="H6" s="105" t="s">
        <v>156</v>
      </c>
      <c r="I6" s="105" t="s">
        <v>162</v>
      </c>
      <c r="J6" s="105" t="s">
        <v>163</v>
      </c>
      <c r="K6" s="212"/>
      <c r="L6" s="212"/>
      <c r="S6" s="81"/>
      <c r="T6" s="81"/>
    </row>
    <row r="7" spans="1:20" ht="21.2" customHeight="1">
      <c r="A7" s="205" t="s">
        <v>449</v>
      </c>
      <c r="B7" s="206" t="s">
        <v>99</v>
      </c>
      <c r="C7" s="206" t="s">
        <v>104</v>
      </c>
      <c r="D7" s="208" t="s">
        <v>199</v>
      </c>
      <c r="E7" s="207" t="s">
        <v>99</v>
      </c>
      <c r="F7" s="207" t="s">
        <v>104</v>
      </c>
      <c r="G7" s="207" t="s">
        <v>104</v>
      </c>
      <c r="H7" s="207" t="s">
        <v>104</v>
      </c>
      <c r="I7" s="207" t="s">
        <v>104</v>
      </c>
      <c r="J7" s="207" t="s">
        <v>104</v>
      </c>
      <c r="K7" s="212"/>
      <c r="L7" s="212"/>
      <c r="S7" s="81"/>
      <c r="T7" s="81"/>
    </row>
    <row r="8" spans="1:20" ht="21.2" customHeight="1">
      <c r="A8" s="198" t="s">
        <v>313</v>
      </c>
      <c r="B8" s="198">
        <v>45125</v>
      </c>
      <c r="C8" s="198">
        <v>45130</v>
      </c>
      <c r="D8" s="239" t="s">
        <v>474</v>
      </c>
      <c r="E8" s="239">
        <v>45135</v>
      </c>
      <c r="F8" s="239">
        <v>45144</v>
      </c>
      <c r="G8" s="239">
        <v>45147</v>
      </c>
      <c r="H8" s="239">
        <v>45150</v>
      </c>
      <c r="I8" s="239">
        <v>45154</v>
      </c>
      <c r="J8" s="239">
        <v>45155</v>
      </c>
      <c r="K8" s="212"/>
      <c r="L8" s="212"/>
      <c r="N8" s="86"/>
      <c r="S8" s="81"/>
      <c r="T8" s="81"/>
    </row>
    <row r="9" spans="1:20" ht="21.2" customHeight="1">
      <c r="A9" s="200" t="s">
        <v>243</v>
      </c>
      <c r="B9" s="200">
        <v>45127</v>
      </c>
      <c r="C9" s="200">
        <v>45133</v>
      </c>
      <c r="D9" s="240"/>
      <c r="E9" s="240"/>
      <c r="F9" s="240"/>
      <c r="G9" s="240"/>
      <c r="H9" s="240"/>
      <c r="I9" s="240"/>
      <c r="J9" s="240"/>
      <c r="K9" s="212"/>
      <c r="L9" s="212"/>
      <c r="N9" s="104" t="s">
        <v>8</v>
      </c>
      <c r="O9" s="103" t="s">
        <v>7</v>
      </c>
      <c r="P9" s="103" t="s">
        <v>9</v>
      </c>
      <c r="Q9" s="103" t="s">
        <v>50</v>
      </c>
      <c r="S9" s="81"/>
      <c r="T9" s="81"/>
    </row>
    <row r="10" spans="1:20" ht="21.2" customHeight="1">
      <c r="A10" s="198" t="s">
        <v>314</v>
      </c>
      <c r="B10" s="198">
        <f t="shared" ref="B10:B31" si="0">B8+7</f>
        <v>45132</v>
      </c>
      <c r="C10" s="198">
        <f t="shared" ref="C10" si="1">+B10+5</f>
        <v>45137</v>
      </c>
      <c r="D10" s="239" t="s">
        <v>475</v>
      </c>
      <c r="E10" s="239">
        <f t="shared" ref="E10:H10" si="2">E8+7</f>
        <v>45142</v>
      </c>
      <c r="F10" s="239">
        <f t="shared" si="2"/>
        <v>45151</v>
      </c>
      <c r="G10" s="239">
        <f t="shared" si="2"/>
        <v>45154</v>
      </c>
      <c r="H10" s="239">
        <f t="shared" si="2"/>
        <v>45157</v>
      </c>
      <c r="I10" s="239">
        <f t="shared" ref="I10:J10" si="3">I8+7</f>
        <v>45161</v>
      </c>
      <c r="J10" s="239">
        <f t="shared" si="3"/>
        <v>45162</v>
      </c>
      <c r="K10" s="212"/>
      <c r="L10" s="212"/>
      <c r="N10" s="102"/>
      <c r="O10" s="101"/>
      <c r="P10" s="101"/>
      <c r="Q10" s="101"/>
      <c r="S10" s="81"/>
      <c r="T10" s="81"/>
    </row>
    <row r="11" spans="1:20" ht="21.2" customHeight="1">
      <c r="A11" s="200" t="s">
        <v>245</v>
      </c>
      <c r="B11" s="200">
        <f t="shared" si="0"/>
        <v>45134</v>
      </c>
      <c r="C11" s="200">
        <f t="shared" ref="C11" si="4">+B11+6</f>
        <v>45140</v>
      </c>
      <c r="D11" s="240"/>
      <c r="E11" s="240"/>
      <c r="F11" s="240"/>
      <c r="G11" s="240"/>
      <c r="H11" s="240"/>
      <c r="I11" s="240"/>
      <c r="J11" s="240"/>
      <c r="K11" s="212"/>
      <c r="L11" s="212"/>
      <c r="N11" s="96" t="s">
        <v>154</v>
      </c>
      <c r="O11" s="95" t="s">
        <v>153</v>
      </c>
      <c r="P11" s="100" t="s">
        <v>132</v>
      </c>
      <c r="Q11" s="100" t="s">
        <v>130</v>
      </c>
      <c r="S11" s="81"/>
      <c r="T11" s="81"/>
    </row>
    <row r="12" spans="1:20" ht="21.2" customHeight="1">
      <c r="A12" s="198" t="s">
        <v>315</v>
      </c>
      <c r="B12" s="198">
        <f t="shared" si="0"/>
        <v>45139</v>
      </c>
      <c r="C12" s="198">
        <f t="shared" ref="C12" si="5">+B12+5</f>
        <v>45144</v>
      </c>
      <c r="D12" s="239" t="s">
        <v>476</v>
      </c>
      <c r="E12" s="239">
        <f t="shared" ref="E12:J12" si="6">E10+7</f>
        <v>45149</v>
      </c>
      <c r="F12" s="239">
        <f t="shared" si="6"/>
        <v>45158</v>
      </c>
      <c r="G12" s="239">
        <f t="shared" si="6"/>
        <v>45161</v>
      </c>
      <c r="H12" s="239">
        <f t="shared" si="6"/>
        <v>45164</v>
      </c>
      <c r="I12" s="239">
        <f t="shared" si="6"/>
        <v>45168</v>
      </c>
      <c r="J12" s="239">
        <f t="shared" si="6"/>
        <v>45169</v>
      </c>
      <c r="K12" s="212"/>
      <c r="L12" s="212"/>
      <c r="N12" s="96" t="s">
        <v>152</v>
      </c>
      <c r="O12" s="95" t="s">
        <v>151</v>
      </c>
      <c r="P12" s="100" t="s">
        <v>131</v>
      </c>
      <c r="Q12" s="100" t="s">
        <v>134</v>
      </c>
      <c r="S12" s="81"/>
      <c r="T12" s="81"/>
    </row>
    <row r="13" spans="1:20" ht="21.2" customHeight="1">
      <c r="A13" s="200" t="s">
        <v>246</v>
      </c>
      <c r="B13" s="200">
        <f t="shared" si="0"/>
        <v>45141</v>
      </c>
      <c r="C13" s="200">
        <f t="shared" ref="C13" si="7">+B13+6</f>
        <v>45147</v>
      </c>
      <c r="D13" s="240" t="s">
        <v>73</v>
      </c>
      <c r="E13" s="240"/>
      <c r="F13" s="240"/>
      <c r="G13" s="240"/>
      <c r="H13" s="240"/>
      <c r="I13" s="240"/>
      <c r="J13" s="240"/>
      <c r="K13" s="212"/>
      <c r="L13" s="212"/>
      <c r="N13" s="96" t="s">
        <v>150</v>
      </c>
      <c r="O13" s="95" t="s">
        <v>149</v>
      </c>
      <c r="P13" s="100" t="s">
        <v>131</v>
      </c>
      <c r="Q13" s="100" t="s">
        <v>134</v>
      </c>
      <c r="S13" s="81"/>
      <c r="T13" s="81"/>
    </row>
    <row r="14" spans="1:20" ht="21.2" customHeight="1">
      <c r="A14" s="198" t="s">
        <v>316</v>
      </c>
      <c r="B14" s="198">
        <f t="shared" si="0"/>
        <v>45146</v>
      </c>
      <c r="C14" s="198">
        <f t="shared" ref="C14" si="8">+B14+5</f>
        <v>45151</v>
      </c>
      <c r="D14" s="239" t="s">
        <v>477</v>
      </c>
      <c r="E14" s="239">
        <v>45157</v>
      </c>
      <c r="F14" s="239">
        <f t="shared" ref="F14:J14" si="9">F12+7</f>
        <v>45165</v>
      </c>
      <c r="G14" s="239">
        <f t="shared" si="9"/>
        <v>45168</v>
      </c>
      <c r="H14" s="239">
        <f t="shared" si="9"/>
        <v>45171</v>
      </c>
      <c r="I14" s="239">
        <f t="shared" si="9"/>
        <v>45175</v>
      </c>
      <c r="J14" s="239">
        <f t="shared" si="9"/>
        <v>45176</v>
      </c>
      <c r="K14" s="212"/>
      <c r="L14" s="212"/>
      <c r="N14" s="96" t="s">
        <v>148</v>
      </c>
      <c r="O14" s="95" t="s">
        <v>147</v>
      </c>
      <c r="P14" s="100" t="s">
        <v>131</v>
      </c>
      <c r="Q14" s="100" t="s">
        <v>134</v>
      </c>
      <c r="S14" s="81"/>
      <c r="T14" s="81"/>
    </row>
    <row r="15" spans="1:20" ht="21.2" customHeight="1">
      <c r="A15" s="200" t="s">
        <v>247</v>
      </c>
      <c r="B15" s="200">
        <f t="shared" si="0"/>
        <v>45148</v>
      </c>
      <c r="C15" s="200">
        <f t="shared" ref="C15" si="10">+B15+6</f>
        <v>45154</v>
      </c>
      <c r="D15" s="240"/>
      <c r="E15" s="240"/>
      <c r="F15" s="240"/>
      <c r="G15" s="240"/>
      <c r="H15" s="240"/>
      <c r="I15" s="240"/>
      <c r="J15" s="240"/>
      <c r="K15" s="212"/>
      <c r="L15" s="212"/>
      <c r="N15" s="96" t="s">
        <v>146</v>
      </c>
      <c r="O15" s="95" t="s">
        <v>145</v>
      </c>
      <c r="P15" s="100" t="s">
        <v>131</v>
      </c>
      <c r="Q15" s="100" t="s">
        <v>134</v>
      </c>
      <c r="S15" s="81"/>
      <c r="T15" s="81"/>
    </row>
    <row r="16" spans="1:20" ht="21.2" customHeight="1">
      <c r="A16" s="198" t="s">
        <v>317</v>
      </c>
      <c r="B16" s="198">
        <f t="shared" si="0"/>
        <v>45153</v>
      </c>
      <c r="C16" s="198">
        <f t="shared" ref="C16" si="11">+B16+5</f>
        <v>45158</v>
      </c>
      <c r="D16" s="239" t="s">
        <v>450</v>
      </c>
      <c r="E16" s="239">
        <f t="shared" ref="E16:J16" si="12">E14+7</f>
        <v>45164</v>
      </c>
      <c r="F16" s="239">
        <f t="shared" si="12"/>
        <v>45172</v>
      </c>
      <c r="G16" s="239">
        <f t="shared" si="12"/>
        <v>45175</v>
      </c>
      <c r="H16" s="239">
        <f t="shared" si="12"/>
        <v>45178</v>
      </c>
      <c r="I16" s="239">
        <f t="shared" si="12"/>
        <v>45182</v>
      </c>
      <c r="J16" s="239">
        <f t="shared" si="12"/>
        <v>45183</v>
      </c>
      <c r="K16" s="212"/>
      <c r="L16" s="212"/>
      <c r="N16" s="96" t="s">
        <v>144</v>
      </c>
      <c r="O16" s="95" t="s">
        <v>143</v>
      </c>
      <c r="P16" s="100" t="s">
        <v>131</v>
      </c>
      <c r="Q16" s="100" t="s">
        <v>134</v>
      </c>
      <c r="S16" s="81"/>
      <c r="T16" s="81"/>
    </row>
    <row r="17" spans="1:20" ht="21.2" customHeight="1">
      <c r="A17" s="200" t="s">
        <v>251</v>
      </c>
      <c r="B17" s="200">
        <f t="shared" si="0"/>
        <v>45155</v>
      </c>
      <c r="C17" s="200">
        <f t="shared" ref="C17" si="13">+B17+6</f>
        <v>45161</v>
      </c>
      <c r="D17" s="240"/>
      <c r="E17" s="240"/>
      <c r="F17" s="240"/>
      <c r="G17" s="240"/>
      <c r="H17" s="240"/>
      <c r="I17" s="240"/>
      <c r="J17" s="240"/>
      <c r="K17" s="212"/>
      <c r="L17" s="212"/>
      <c r="N17" s="96" t="s">
        <v>142</v>
      </c>
      <c r="O17" s="95" t="s">
        <v>141</v>
      </c>
      <c r="P17" s="93" t="s">
        <v>131</v>
      </c>
      <c r="Q17" s="93" t="s">
        <v>134</v>
      </c>
      <c r="S17" s="81"/>
      <c r="T17" s="81"/>
    </row>
    <row r="18" spans="1:20" ht="21.2" customHeight="1">
      <c r="A18" s="198" t="s">
        <v>318</v>
      </c>
      <c r="B18" s="198">
        <f t="shared" si="0"/>
        <v>45160</v>
      </c>
      <c r="C18" s="198">
        <f t="shared" ref="C18" si="14">+B18+5</f>
        <v>45165</v>
      </c>
      <c r="D18" s="239" t="s">
        <v>478</v>
      </c>
      <c r="E18" s="239">
        <f t="shared" ref="E18:J18" si="15">E16+7</f>
        <v>45171</v>
      </c>
      <c r="F18" s="239">
        <f t="shared" si="15"/>
        <v>45179</v>
      </c>
      <c r="G18" s="239">
        <f t="shared" si="15"/>
        <v>45182</v>
      </c>
      <c r="H18" s="239">
        <f t="shared" si="15"/>
        <v>45185</v>
      </c>
      <c r="I18" s="239">
        <f t="shared" si="15"/>
        <v>45189</v>
      </c>
      <c r="J18" s="239">
        <f t="shared" si="15"/>
        <v>45190</v>
      </c>
      <c r="K18" s="212"/>
      <c r="L18" s="212"/>
      <c r="N18" s="99" t="s">
        <v>140</v>
      </c>
      <c r="O18" s="98" t="s">
        <v>139</v>
      </c>
      <c r="P18" s="97" t="s">
        <v>131</v>
      </c>
      <c r="Q18" s="97" t="s">
        <v>73</v>
      </c>
      <c r="S18" s="81"/>
      <c r="T18" s="81"/>
    </row>
    <row r="19" spans="1:20" ht="21.2" customHeight="1">
      <c r="A19" s="200" t="s">
        <v>269</v>
      </c>
      <c r="B19" s="200">
        <f t="shared" si="0"/>
        <v>45162</v>
      </c>
      <c r="C19" s="200">
        <f t="shared" ref="C19" si="16">+B19+6</f>
        <v>45168</v>
      </c>
      <c r="D19" s="240"/>
      <c r="E19" s="240"/>
      <c r="F19" s="240"/>
      <c r="G19" s="240"/>
      <c r="H19" s="240"/>
      <c r="I19" s="240"/>
      <c r="J19" s="240"/>
      <c r="K19" s="212"/>
      <c r="L19" s="212"/>
      <c r="N19" s="96" t="s">
        <v>138</v>
      </c>
      <c r="O19" s="95" t="s">
        <v>137</v>
      </c>
      <c r="P19" s="93" t="s">
        <v>131</v>
      </c>
      <c r="Q19" s="93" t="s">
        <v>134</v>
      </c>
      <c r="S19" s="81"/>
      <c r="T19" s="81"/>
    </row>
    <row r="20" spans="1:20" ht="21.2" customHeight="1">
      <c r="A20" s="198" t="s">
        <v>319</v>
      </c>
      <c r="B20" s="198">
        <f t="shared" si="0"/>
        <v>45167</v>
      </c>
      <c r="C20" s="198">
        <f t="shared" ref="C20" si="17">+B20+5</f>
        <v>45172</v>
      </c>
      <c r="D20" s="239" t="s">
        <v>479</v>
      </c>
      <c r="E20" s="239">
        <f t="shared" ref="E20:J20" si="18">E18+7</f>
        <v>45178</v>
      </c>
      <c r="F20" s="239">
        <f t="shared" si="18"/>
        <v>45186</v>
      </c>
      <c r="G20" s="239">
        <f t="shared" si="18"/>
        <v>45189</v>
      </c>
      <c r="H20" s="239">
        <f t="shared" si="18"/>
        <v>45192</v>
      </c>
      <c r="I20" s="239">
        <f t="shared" si="18"/>
        <v>45196</v>
      </c>
      <c r="J20" s="239">
        <f t="shared" si="18"/>
        <v>45197</v>
      </c>
      <c r="K20" s="212"/>
      <c r="L20" s="212"/>
      <c r="N20" s="77" t="s">
        <v>164</v>
      </c>
      <c r="O20" s="93" t="s">
        <v>135</v>
      </c>
      <c r="P20" s="93" t="s">
        <v>131</v>
      </c>
      <c r="Q20" s="93" t="s">
        <v>134</v>
      </c>
      <c r="S20" s="81"/>
      <c r="T20" s="81"/>
    </row>
    <row r="21" spans="1:20" ht="21.2" customHeight="1">
      <c r="A21" s="200" t="s">
        <v>270</v>
      </c>
      <c r="B21" s="200">
        <f t="shared" si="0"/>
        <v>45169</v>
      </c>
      <c r="C21" s="200">
        <f t="shared" ref="C21" si="19">+B21+6</f>
        <v>45175</v>
      </c>
      <c r="D21" s="240"/>
      <c r="E21" s="240"/>
      <c r="F21" s="240"/>
      <c r="G21" s="240"/>
      <c r="H21" s="240"/>
      <c r="I21" s="240"/>
      <c r="J21" s="240"/>
      <c r="K21" s="212"/>
      <c r="L21" s="212"/>
      <c r="S21" s="81"/>
      <c r="T21" s="81"/>
    </row>
    <row r="22" spans="1:20" ht="21.2" customHeight="1">
      <c r="A22" s="198" t="s">
        <v>320</v>
      </c>
      <c r="B22" s="198">
        <f t="shared" si="0"/>
        <v>45174</v>
      </c>
      <c r="C22" s="198">
        <f t="shared" ref="C22" si="20">+B22+5</f>
        <v>45179</v>
      </c>
      <c r="D22" s="239" t="s">
        <v>480</v>
      </c>
      <c r="E22" s="239">
        <f t="shared" ref="E22:J22" si="21">E20+7</f>
        <v>45185</v>
      </c>
      <c r="F22" s="239">
        <f t="shared" si="21"/>
        <v>45193</v>
      </c>
      <c r="G22" s="239">
        <f t="shared" si="21"/>
        <v>45196</v>
      </c>
      <c r="H22" s="239">
        <f t="shared" si="21"/>
        <v>45199</v>
      </c>
      <c r="I22" s="239">
        <f t="shared" si="21"/>
        <v>45203</v>
      </c>
      <c r="J22" s="239">
        <f t="shared" si="21"/>
        <v>45204</v>
      </c>
      <c r="K22" s="212"/>
      <c r="L22" s="212"/>
      <c r="N22" s="71" t="s">
        <v>112</v>
      </c>
      <c r="O22" s="72" t="s">
        <v>116</v>
      </c>
      <c r="P22" s="72" t="s">
        <v>118</v>
      </c>
      <c r="Q22" s="88"/>
      <c r="S22" s="81"/>
      <c r="T22" s="81"/>
    </row>
    <row r="23" spans="1:20" ht="21.2" customHeight="1">
      <c r="A23" s="200" t="s">
        <v>271</v>
      </c>
      <c r="B23" s="200">
        <f t="shared" si="0"/>
        <v>45176</v>
      </c>
      <c r="C23" s="200">
        <f t="shared" ref="C23" si="22">+B23+6</f>
        <v>45182</v>
      </c>
      <c r="D23" s="240"/>
      <c r="E23" s="240"/>
      <c r="F23" s="240"/>
      <c r="G23" s="240"/>
      <c r="H23" s="240"/>
      <c r="I23" s="240"/>
      <c r="J23" s="240"/>
      <c r="K23" s="212"/>
      <c r="L23" s="212"/>
      <c r="N23" s="73" t="s">
        <v>113</v>
      </c>
      <c r="O23" s="74" t="s">
        <v>128</v>
      </c>
      <c r="P23" s="74" t="s">
        <v>127</v>
      </c>
      <c r="S23" s="81"/>
      <c r="T23" s="81"/>
    </row>
    <row r="24" spans="1:20" ht="21.2" customHeight="1">
      <c r="A24" s="198" t="s">
        <v>321</v>
      </c>
      <c r="B24" s="198">
        <f t="shared" si="0"/>
        <v>45181</v>
      </c>
      <c r="C24" s="198">
        <f t="shared" ref="C24" si="23">+B24+5</f>
        <v>45186</v>
      </c>
      <c r="D24" s="239" t="s">
        <v>481</v>
      </c>
      <c r="E24" s="239">
        <f t="shared" ref="E24:J24" si="24">E22+7</f>
        <v>45192</v>
      </c>
      <c r="F24" s="239">
        <f t="shared" si="24"/>
        <v>45200</v>
      </c>
      <c r="G24" s="239">
        <f t="shared" si="24"/>
        <v>45203</v>
      </c>
      <c r="H24" s="239">
        <f t="shared" si="24"/>
        <v>45206</v>
      </c>
      <c r="I24" s="239">
        <f t="shared" si="24"/>
        <v>45210</v>
      </c>
      <c r="J24" s="239">
        <f t="shared" si="24"/>
        <v>45211</v>
      </c>
      <c r="K24" s="212"/>
      <c r="L24" s="212"/>
      <c r="N24" s="73" t="s">
        <v>114</v>
      </c>
      <c r="O24" s="74" t="s">
        <v>128</v>
      </c>
      <c r="P24" s="74" t="s">
        <v>127</v>
      </c>
      <c r="S24" s="81"/>
      <c r="T24" s="81"/>
    </row>
    <row r="25" spans="1:20" ht="21.2" customHeight="1">
      <c r="A25" s="200" t="s">
        <v>273</v>
      </c>
      <c r="B25" s="200">
        <f t="shared" si="0"/>
        <v>45183</v>
      </c>
      <c r="C25" s="200">
        <f t="shared" ref="C25" si="25">+B25+6</f>
        <v>45189</v>
      </c>
      <c r="D25" s="240"/>
      <c r="E25" s="240"/>
      <c r="F25" s="240"/>
      <c r="G25" s="240"/>
      <c r="H25" s="240"/>
      <c r="I25" s="240"/>
      <c r="J25" s="240"/>
      <c r="K25" s="212"/>
      <c r="L25" s="212"/>
      <c r="N25" s="87" t="s">
        <v>129</v>
      </c>
      <c r="O25" s="74" t="s">
        <v>128</v>
      </c>
      <c r="P25" s="74" t="s">
        <v>127</v>
      </c>
      <c r="Q25" s="86"/>
      <c r="S25" s="81"/>
      <c r="T25" s="81"/>
    </row>
    <row r="26" spans="1:20" ht="21.2" customHeight="1">
      <c r="A26" s="198" t="s">
        <v>322</v>
      </c>
      <c r="B26" s="198">
        <f t="shared" si="0"/>
        <v>45188</v>
      </c>
      <c r="C26" s="198">
        <f t="shared" ref="C26" si="26">+B26+5</f>
        <v>45193</v>
      </c>
      <c r="D26" s="239" t="s">
        <v>482</v>
      </c>
      <c r="E26" s="239">
        <f t="shared" ref="E26:J26" si="27">E24+7</f>
        <v>45199</v>
      </c>
      <c r="F26" s="239">
        <f t="shared" si="27"/>
        <v>45207</v>
      </c>
      <c r="G26" s="239">
        <f t="shared" si="27"/>
        <v>45210</v>
      </c>
      <c r="H26" s="239">
        <f t="shared" si="27"/>
        <v>45213</v>
      </c>
      <c r="I26" s="239">
        <f t="shared" si="27"/>
        <v>45217</v>
      </c>
      <c r="J26" s="239">
        <f t="shared" si="27"/>
        <v>45218</v>
      </c>
      <c r="K26" s="212"/>
      <c r="L26" s="212"/>
      <c r="N26" s="83"/>
      <c r="S26" s="81"/>
      <c r="T26" s="81"/>
    </row>
    <row r="27" spans="1:20" ht="21.2" customHeight="1">
      <c r="A27" s="200" t="s">
        <v>274</v>
      </c>
      <c r="B27" s="200">
        <f t="shared" si="0"/>
        <v>45190</v>
      </c>
      <c r="C27" s="200">
        <f t="shared" ref="C27" si="28">+B27+6</f>
        <v>45196</v>
      </c>
      <c r="D27" s="240"/>
      <c r="E27" s="240"/>
      <c r="F27" s="240"/>
      <c r="G27" s="240"/>
      <c r="H27" s="240"/>
      <c r="I27" s="240"/>
      <c r="J27" s="240"/>
      <c r="K27" s="212"/>
      <c r="L27" s="212"/>
      <c r="N27" s="108"/>
      <c r="O27" s="109"/>
      <c r="P27" s="109"/>
      <c r="S27" s="81"/>
      <c r="T27" s="81"/>
    </row>
    <row r="28" spans="1:20" ht="21.2" customHeight="1">
      <c r="A28" s="198" t="s">
        <v>323</v>
      </c>
      <c r="B28" s="198">
        <f t="shared" si="0"/>
        <v>45195</v>
      </c>
      <c r="C28" s="198">
        <f t="shared" ref="C28:C30" si="29">+B28+5</f>
        <v>45200</v>
      </c>
      <c r="D28" s="239" t="s">
        <v>483</v>
      </c>
      <c r="E28" s="239">
        <f t="shared" ref="E28:J28" si="30">E26+7</f>
        <v>45206</v>
      </c>
      <c r="F28" s="239">
        <f t="shared" si="30"/>
        <v>45214</v>
      </c>
      <c r="G28" s="239">
        <f t="shared" si="30"/>
        <v>45217</v>
      </c>
      <c r="H28" s="239">
        <f t="shared" si="30"/>
        <v>45220</v>
      </c>
      <c r="I28" s="239">
        <f t="shared" si="30"/>
        <v>45224</v>
      </c>
      <c r="J28" s="239">
        <f t="shared" si="30"/>
        <v>45225</v>
      </c>
      <c r="K28" s="212"/>
      <c r="L28" s="212"/>
      <c r="S28" s="81"/>
      <c r="T28" s="81"/>
    </row>
    <row r="29" spans="1:20" ht="21.2" customHeight="1">
      <c r="A29" s="200" t="s">
        <v>275</v>
      </c>
      <c r="B29" s="200">
        <f t="shared" si="0"/>
        <v>45197</v>
      </c>
      <c r="C29" s="200">
        <f t="shared" ref="C29:C31" si="31">+B29+6</f>
        <v>45203</v>
      </c>
      <c r="D29" s="240"/>
      <c r="E29" s="240"/>
      <c r="F29" s="240"/>
      <c r="G29" s="240"/>
      <c r="H29" s="240"/>
      <c r="I29" s="240"/>
      <c r="J29" s="240"/>
      <c r="K29" s="212"/>
      <c r="L29" s="212"/>
      <c r="S29" s="81"/>
      <c r="T29" s="81"/>
    </row>
    <row r="30" spans="1:20" ht="21.2" customHeight="1">
      <c r="A30" s="198" t="s">
        <v>437</v>
      </c>
      <c r="B30" s="198">
        <f t="shared" si="0"/>
        <v>45202</v>
      </c>
      <c r="C30" s="198">
        <f t="shared" si="29"/>
        <v>45207</v>
      </c>
      <c r="D30" s="239" t="s">
        <v>484</v>
      </c>
      <c r="E30" s="239">
        <f t="shared" ref="E30:J30" si="32">E28+7</f>
        <v>45213</v>
      </c>
      <c r="F30" s="239">
        <f t="shared" si="32"/>
        <v>45221</v>
      </c>
      <c r="G30" s="239">
        <f t="shared" si="32"/>
        <v>45224</v>
      </c>
      <c r="H30" s="239">
        <f t="shared" si="32"/>
        <v>45227</v>
      </c>
      <c r="I30" s="239">
        <f t="shared" si="32"/>
        <v>45231</v>
      </c>
      <c r="J30" s="239">
        <f t="shared" si="32"/>
        <v>45232</v>
      </c>
      <c r="K30" s="212"/>
      <c r="L30" s="212"/>
      <c r="S30" s="81"/>
      <c r="T30" s="81"/>
    </row>
    <row r="31" spans="1:20" ht="21.2" customHeight="1">
      <c r="A31" s="199" t="s">
        <v>438</v>
      </c>
      <c r="B31" s="200">
        <f t="shared" si="0"/>
        <v>45204</v>
      </c>
      <c r="C31" s="200">
        <f t="shared" si="31"/>
        <v>45210</v>
      </c>
      <c r="D31" s="240"/>
      <c r="E31" s="240"/>
      <c r="F31" s="240"/>
      <c r="G31" s="240"/>
      <c r="H31" s="240"/>
      <c r="I31" s="240"/>
      <c r="J31" s="240"/>
      <c r="K31" s="212"/>
      <c r="L31" s="212"/>
      <c r="S31" s="81"/>
      <c r="T31" s="81"/>
    </row>
    <row r="32" spans="1:20" ht="21.2" customHeight="1">
      <c r="A32" s="111"/>
      <c r="B32" s="110"/>
      <c r="C32" s="112"/>
      <c r="D32" s="112"/>
    </row>
    <row r="33" spans="1:8" ht="21.2" customHeight="1">
      <c r="A33" s="113"/>
      <c r="B33" s="114"/>
      <c r="C33" s="114"/>
      <c r="D33" s="114"/>
    </row>
    <row r="34" spans="1:8" ht="21.2" customHeight="1">
      <c r="A34" s="38" t="s">
        <v>72</v>
      </c>
    </row>
    <row r="35" spans="1:8" s="134" customFormat="1">
      <c r="A35" s="135" t="s">
        <v>188</v>
      </c>
      <c r="B35" s="135"/>
      <c r="C35" s="136"/>
      <c r="D35" s="136"/>
      <c r="E35" s="136"/>
      <c r="F35" s="136"/>
      <c r="G35" s="136"/>
      <c r="H35" s="136"/>
    </row>
    <row r="36" spans="1:8" s="134" customFormat="1">
      <c r="A36" s="135" t="s">
        <v>189</v>
      </c>
      <c r="B36" s="135"/>
      <c r="C36" s="136"/>
      <c r="D36" s="136"/>
      <c r="E36" s="136"/>
      <c r="F36" s="136"/>
      <c r="G36" s="136"/>
      <c r="H36" s="136"/>
    </row>
    <row r="37" spans="1:8" s="134" customFormat="1">
      <c r="A37" s="135" t="s">
        <v>190</v>
      </c>
      <c r="B37" s="135"/>
      <c r="C37" s="136"/>
      <c r="D37" s="136"/>
      <c r="E37" s="136"/>
      <c r="F37" s="136"/>
      <c r="G37" s="136"/>
      <c r="H37" s="136"/>
    </row>
    <row r="38" spans="1:8" s="134" customFormat="1">
      <c r="A38" s="137"/>
      <c r="B38" s="137"/>
      <c r="C38" s="138"/>
      <c r="D38" s="138"/>
      <c r="E38" s="138"/>
      <c r="F38" s="138"/>
      <c r="G38" s="138"/>
      <c r="H38" s="138"/>
    </row>
    <row r="39" spans="1:8" s="134" customFormat="1">
      <c r="A39" s="139" t="s">
        <v>191</v>
      </c>
      <c r="B39" s="140"/>
      <c r="C39" s="140"/>
      <c r="D39" s="140"/>
      <c r="E39" s="140"/>
      <c r="F39" s="140"/>
      <c r="G39" s="140"/>
      <c r="H39" s="140"/>
    </row>
    <row r="40" spans="1:8" ht="21.2" customHeight="1">
      <c r="A40" s="20"/>
      <c r="B40" s="21"/>
      <c r="C40" s="21"/>
      <c r="D40" s="21"/>
    </row>
    <row r="41" spans="1:8" ht="21.2" customHeight="1">
      <c r="A41" s="20"/>
      <c r="B41" s="21"/>
      <c r="C41" s="21"/>
      <c r="D41" s="21"/>
    </row>
    <row r="42" spans="1:8" ht="21.2" customHeight="1">
      <c r="A42" s="20"/>
      <c r="B42" s="21"/>
      <c r="C42" s="21"/>
      <c r="D42" s="21"/>
    </row>
    <row r="43" spans="1:8" ht="21.2" customHeight="1">
      <c r="A43" s="20"/>
      <c r="B43" s="21"/>
      <c r="C43" s="21"/>
      <c r="D43" s="21"/>
    </row>
    <row r="44" spans="1:8" ht="21.2" customHeight="1">
      <c r="A44" s="20"/>
      <c r="B44" s="21"/>
      <c r="C44" s="21"/>
      <c r="D44" s="21"/>
    </row>
    <row r="45" spans="1:8" ht="21.2" customHeight="1">
      <c r="A45" s="20"/>
      <c r="B45" s="21"/>
      <c r="C45" s="21"/>
      <c r="D45" s="21"/>
    </row>
    <row r="46" spans="1:8" ht="21.2" customHeight="1">
      <c r="A46" s="20"/>
      <c r="B46" s="21"/>
      <c r="C46" s="21"/>
      <c r="D46" s="21"/>
    </row>
    <row r="47" spans="1:8" ht="21.2" customHeight="1">
      <c r="A47" s="20"/>
      <c r="B47" s="21"/>
      <c r="C47" s="21"/>
      <c r="D47" s="21"/>
    </row>
    <row r="48" spans="1:8" ht="21.2" customHeight="1">
      <c r="A48" s="20"/>
      <c r="B48" s="21"/>
      <c r="C48" s="21"/>
      <c r="D48" s="21"/>
    </row>
    <row r="49" spans="1:4" ht="21.2" customHeight="1">
      <c r="A49" s="20"/>
      <c r="B49" s="21"/>
      <c r="C49" s="21"/>
      <c r="D49" s="21"/>
    </row>
    <row r="50" spans="1:4" ht="21.2" customHeight="1">
      <c r="A50" s="20"/>
      <c r="B50" s="21"/>
      <c r="C50" s="21"/>
      <c r="D50" s="21"/>
    </row>
    <row r="51" spans="1:4" ht="21.2" customHeight="1">
      <c r="A51" s="20"/>
      <c r="B51" s="21"/>
      <c r="C51" s="21"/>
      <c r="D51" s="21"/>
    </row>
    <row r="52" spans="1:4" ht="16.5">
      <c r="A52" s="20"/>
      <c r="B52" s="21"/>
      <c r="C52" s="21"/>
      <c r="D52" s="21"/>
    </row>
    <row r="53" spans="1:4" ht="16.5">
      <c r="A53" s="20"/>
      <c r="B53" s="21"/>
      <c r="C53" s="21"/>
      <c r="D53" s="21"/>
    </row>
    <row r="54" spans="1:4" ht="16.5">
      <c r="A54" s="20"/>
      <c r="B54" s="21"/>
      <c r="C54" s="21"/>
      <c r="D54" s="21"/>
    </row>
    <row r="55" spans="1:4" ht="16.5">
      <c r="A55" s="20"/>
      <c r="B55" s="21"/>
      <c r="C55" s="21"/>
      <c r="D55" s="21"/>
    </row>
    <row r="56" spans="1:4" ht="16.5">
      <c r="A56" s="20"/>
      <c r="B56" s="21"/>
      <c r="C56" s="21"/>
      <c r="D56" s="21"/>
    </row>
    <row r="57" spans="1:4" ht="16.5">
      <c r="A57" s="20"/>
      <c r="B57" s="21"/>
      <c r="C57" s="21"/>
      <c r="D57" s="21"/>
    </row>
  </sheetData>
  <mergeCells count="84">
    <mergeCell ref="J28:J29"/>
    <mergeCell ref="I30:I31"/>
    <mergeCell ref="J30:J31"/>
    <mergeCell ref="I8:I9"/>
    <mergeCell ref="J8:J9"/>
    <mergeCell ref="I10:I11"/>
    <mergeCell ref="J10:J11"/>
    <mergeCell ref="I12:I13"/>
    <mergeCell ref="J12:J13"/>
    <mergeCell ref="I14:I15"/>
    <mergeCell ref="J14:J15"/>
    <mergeCell ref="I16:I17"/>
    <mergeCell ref="J16:J17"/>
    <mergeCell ref="I18:I19"/>
    <mergeCell ref="J18:J19"/>
    <mergeCell ref="I20:I21"/>
    <mergeCell ref="J20:J21"/>
    <mergeCell ref="I22:I23"/>
    <mergeCell ref="J22:J23"/>
    <mergeCell ref="I24:I25"/>
    <mergeCell ref="J24:J25"/>
    <mergeCell ref="I26:I27"/>
    <mergeCell ref="D28:D29"/>
    <mergeCell ref="E28:E29"/>
    <mergeCell ref="F28:F29"/>
    <mergeCell ref="G28:G29"/>
    <mergeCell ref="H28:H29"/>
    <mergeCell ref="D26:D27"/>
    <mergeCell ref="E26:E27"/>
    <mergeCell ref="F26:F27"/>
    <mergeCell ref="G26:G27"/>
    <mergeCell ref="H26:H27"/>
    <mergeCell ref="I28:I29"/>
    <mergeCell ref="D30:D31"/>
    <mergeCell ref="E30:E31"/>
    <mergeCell ref="F30:F31"/>
    <mergeCell ref="G30:G31"/>
    <mergeCell ref="H30:H31"/>
    <mergeCell ref="D24:D25"/>
    <mergeCell ref="E24:E25"/>
    <mergeCell ref="F24:F25"/>
    <mergeCell ref="G24:G25"/>
    <mergeCell ref="H24:H25"/>
    <mergeCell ref="D20:D21"/>
    <mergeCell ref="E20:E21"/>
    <mergeCell ref="F20:F21"/>
    <mergeCell ref="G20:G21"/>
    <mergeCell ref="H20:H21"/>
    <mergeCell ref="D22:D23"/>
    <mergeCell ref="E22:E23"/>
    <mergeCell ref="F22:F23"/>
    <mergeCell ref="G22:G23"/>
    <mergeCell ref="H22:H23"/>
    <mergeCell ref="D16:D17"/>
    <mergeCell ref="E16:E17"/>
    <mergeCell ref="F16:F17"/>
    <mergeCell ref="G16:G17"/>
    <mergeCell ref="H16:H17"/>
    <mergeCell ref="D18:D19"/>
    <mergeCell ref="E18:E19"/>
    <mergeCell ref="F18:F19"/>
    <mergeCell ref="G18:G19"/>
    <mergeCell ref="H18:H19"/>
    <mergeCell ref="D8:D9"/>
    <mergeCell ref="E8:E9"/>
    <mergeCell ref="F8:F9"/>
    <mergeCell ref="G8:G9"/>
    <mergeCell ref="H8:H9"/>
    <mergeCell ref="J26:J27"/>
    <mergeCell ref="D10:D11"/>
    <mergeCell ref="E10:E11"/>
    <mergeCell ref="F10:F11"/>
    <mergeCell ref="G10:G11"/>
    <mergeCell ref="H10:H11"/>
    <mergeCell ref="D14:D15"/>
    <mergeCell ref="E14:E15"/>
    <mergeCell ref="F14:F15"/>
    <mergeCell ref="G14:G15"/>
    <mergeCell ref="H14:H15"/>
    <mergeCell ref="D12:D13"/>
    <mergeCell ref="E12:E13"/>
    <mergeCell ref="F12:F13"/>
    <mergeCell ref="G12:G13"/>
    <mergeCell ref="H12:H13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7174-E0B7-4481-BFDF-0DA1CD9BA1FD}">
  <sheetPr>
    <tabColor theme="8" tint="0.59999389629810485"/>
  </sheetPr>
  <dimension ref="A2:O40"/>
  <sheetViews>
    <sheetView topLeftCell="A26" zoomScale="70" zoomScaleNormal="70" workbookViewId="0">
      <selection activeCell="B34" sqref="B34"/>
    </sheetView>
  </sheetViews>
  <sheetFormatPr defaultColWidth="9" defaultRowHeight="21.2" customHeight="1"/>
  <cols>
    <col min="1" max="1" width="38.140625" customWidth="1"/>
    <col min="2" max="2" width="15.28515625" customWidth="1"/>
    <col min="3" max="3" width="11.140625" customWidth="1"/>
    <col min="4" max="4" width="39.5703125" customWidth="1"/>
    <col min="5" max="5" width="15.5703125" customWidth="1"/>
    <col min="6" max="6" width="16.140625" customWidth="1"/>
    <col min="7" max="7" width="11" customWidth="1"/>
    <col min="8" max="10" width="15.140625" customWidth="1"/>
    <col min="11" max="11" width="8.140625" customWidth="1"/>
    <col min="12" max="12" width="42.85546875" customWidth="1"/>
    <col min="13" max="13" width="32.140625" customWidth="1"/>
    <col min="14" max="15" width="11.140625" customWidth="1"/>
    <col min="16" max="16" width="16.140625" customWidth="1"/>
  </cols>
  <sheetData>
    <row r="2" spans="1:15" ht="21.2" customHeight="1">
      <c r="F2" s="55" t="s">
        <v>98</v>
      </c>
    </row>
    <row r="3" spans="1:15" ht="23.25">
      <c r="C3" s="107"/>
      <c r="D3" s="107"/>
      <c r="E3" s="107"/>
    </row>
    <row r="4" spans="1:15" s="128" customFormat="1" ht="19.5">
      <c r="A4" s="130" t="s">
        <v>184</v>
      </c>
      <c r="B4" s="130"/>
      <c r="C4" s="130"/>
      <c r="D4" s="131"/>
      <c r="E4" s="132"/>
      <c r="F4" s="133"/>
      <c r="G4" s="133"/>
    </row>
    <row r="5" spans="1:15" s="128" customFormat="1" ht="11.25">
      <c r="A5" s="130" t="s">
        <v>186</v>
      </c>
      <c r="B5" s="130"/>
      <c r="C5" s="130"/>
      <c r="D5" s="130"/>
      <c r="E5" s="130"/>
      <c r="F5" s="130"/>
      <c r="G5" s="130"/>
      <c r="H5" s="127"/>
    </row>
    <row r="6" spans="1:15" ht="15">
      <c r="A6" s="106" t="s">
        <v>158</v>
      </c>
      <c r="B6" s="106"/>
      <c r="C6" s="106"/>
      <c r="D6" s="106"/>
      <c r="E6" s="106"/>
      <c r="J6" s="88"/>
      <c r="L6" s="86"/>
    </row>
    <row r="8" spans="1:15" ht="21.2" customHeight="1">
      <c r="A8" s="20"/>
      <c r="B8" s="210"/>
      <c r="C8" s="203"/>
      <c r="D8" s="203"/>
      <c r="E8" s="211"/>
      <c r="F8" s="211"/>
      <c r="G8" s="212"/>
      <c r="H8" s="212"/>
      <c r="I8" s="212"/>
      <c r="J8" s="212"/>
    </row>
    <row r="9" spans="1:15" ht="21.2" customHeight="1">
      <c r="A9" s="213" t="s">
        <v>192</v>
      </c>
      <c r="B9" s="214" t="s">
        <v>115</v>
      </c>
      <c r="C9" s="215" t="s">
        <v>157</v>
      </c>
      <c r="D9" s="216" t="s">
        <v>194</v>
      </c>
      <c r="E9" s="217" t="s">
        <v>157</v>
      </c>
      <c r="F9" s="217" t="s">
        <v>131</v>
      </c>
      <c r="G9" s="217" t="s">
        <v>156</v>
      </c>
      <c r="H9" s="217" t="s">
        <v>155</v>
      </c>
      <c r="I9" s="212"/>
      <c r="J9" s="212"/>
      <c r="L9" s="104" t="s">
        <v>8</v>
      </c>
      <c r="M9" s="103" t="s">
        <v>7</v>
      </c>
      <c r="N9" s="103" t="s">
        <v>9</v>
      </c>
      <c r="O9" s="103" t="s">
        <v>50</v>
      </c>
    </row>
    <row r="10" spans="1:15" ht="21.2" customHeight="1">
      <c r="A10" s="218" t="s">
        <v>449</v>
      </c>
      <c r="B10" s="219" t="s">
        <v>99</v>
      </c>
      <c r="C10" s="215" t="s">
        <v>104</v>
      </c>
      <c r="D10" s="220" t="s">
        <v>199</v>
      </c>
      <c r="E10" s="221" t="s">
        <v>99</v>
      </c>
      <c r="F10" s="220" t="s">
        <v>104</v>
      </c>
      <c r="G10" s="221" t="s">
        <v>104</v>
      </c>
      <c r="H10" s="221" t="s">
        <v>104</v>
      </c>
      <c r="I10" s="212"/>
      <c r="J10" s="212"/>
      <c r="L10" s="102"/>
      <c r="M10" s="101"/>
      <c r="N10" s="101"/>
      <c r="O10" s="101"/>
    </row>
    <row r="11" spans="1:15" ht="21.2" customHeight="1">
      <c r="A11" s="198" t="s">
        <v>313</v>
      </c>
      <c r="B11" s="198">
        <v>45125</v>
      </c>
      <c r="C11" s="198">
        <f>B11+6</f>
        <v>45131</v>
      </c>
      <c r="D11" s="241" t="s">
        <v>462</v>
      </c>
      <c r="E11" s="241">
        <v>45139</v>
      </c>
      <c r="F11" s="241">
        <v>45147</v>
      </c>
      <c r="G11" s="241">
        <v>45149</v>
      </c>
      <c r="H11" s="241">
        <v>45152</v>
      </c>
      <c r="I11" s="212"/>
      <c r="J11" s="212"/>
      <c r="L11" s="96" t="s">
        <v>154</v>
      </c>
      <c r="M11" s="95" t="s">
        <v>153</v>
      </c>
      <c r="N11" s="100" t="s">
        <v>132</v>
      </c>
      <c r="O11" s="100" t="s">
        <v>130</v>
      </c>
    </row>
    <row r="12" spans="1:15" ht="21.2" customHeight="1">
      <c r="A12" s="200" t="s">
        <v>243</v>
      </c>
      <c r="B12" s="200">
        <v>45127</v>
      </c>
      <c r="C12" s="200">
        <f>B12+8</f>
        <v>45135</v>
      </c>
      <c r="D12" s="242"/>
      <c r="E12" s="242"/>
      <c r="F12" s="242"/>
      <c r="G12" s="242"/>
      <c r="H12" s="242"/>
      <c r="I12" s="212"/>
      <c r="J12" s="212"/>
      <c r="L12" s="96" t="s">
        <v>152</v>
      </c>
      <c r="M12" s="95" t="s">
        <v>151</v>
      </c>
      <c r="N12" s="100" t="s">
        <v>131</v>
      </c>
      <c r="O12" s="100" t="s">
        <v>134</v>
      </c>
    </row>
    <row r="13" spans="1:15" ht="21.2" customHeight="1">
      <c r="A13" s="198" t="s">
        <v>314</v>
      </c>
      <c r="B13" s="198">
        <f t="shared" ref="B13:B34" si="0">B11+7</f>
        <v>45132</v>
      </c>
      <c r="C13" s="198">
        <f t="shared" ref="C13" si="1">B13+6</f>
        <v>45138</v>
      </c>
      <c r="D13" s="241" t="s">
        <v>463</v>
      </c>
      <c r="E13" s="241">
        <f>E11+7</f>
        <v>45146</v>
      </c>
      <c r="F13" s="241">
        <f>F11+7</f>
        <v>45154</v>
      </c>
      <c r="G13" s="241">
        <f>G11+7</f>
        <v>45156</v>
      </c>
      <c r="H13" s="241">
        <f>H11+7</f>
        <v>45159</v>
      </c>
      <c r="I13" s="212"/>
      <c r="J13" s="212"/>
      <c r="L13" s="96" t="s">
        <v>150</v>
      </c>
      <c r="M13" s="95" t="s">
        <v>149</v>
      </c>
      <c r="N13" s="100" t="s">
        <v>131</v>
      </c>
      <c r="O13" s="100" t="s">
        <v>134</v>
      </c>
    </row>
    <row r="14" spans="1:15" ht="21.2" customHeight="1">
      <c r="A14" s="200" t="s">
        <v>245</v>
      </c>
      <c r="B14" s="200">
        <f t="shared" si="0"/>
        <v>45134</v>
      </c>
      <c r="C14" s="200">
        <f t="shared" ref="C14" si="2">B14+8</f>
        <v>45142</v>
      </c>
      <c r="D14" s="242"/>
      <c r="E14" s="242"/>
      <c r="F14" s="242"/>
      <c r="G14" s="242"/>
      <c r="H14" s="242"/>
      <c r="I14" s="212"/>
      <c r="J14" s="212"/>
      <c r="L14" s="96" t="s">
        <v>148</v>
      </c>
      <c r="M14" s="95" t="s">
        <v>147</v>
      </c>
      <c r="N14" s="100" t="s">
        <v>131</v>
      </c>
      <c r="O14" s="100" t="s">
        <v>134</v>
      </c>
    </row>
    <row r="15" spans="1:15" ht="21.2" customHeight="1">
      <c r="A15" s="198" t="s">
        <v>315</v>
      </c>
      <c r="B15" s="198">
        <f t="shared" si="0"/>
        <v>45139</v>
      </c>
      <c r="C15" s="198">
        <f t="shared" ref="C15" si="3">B15+6</f>
        <v>45145</v>
      </c>
      <c r="D15" s="241" t="s">
        <v>464</v>
      </c>
      <c r="E15" s="241">
        <f>E13+7</f>
        <v>45153</v>
      </c>
      <c r="F15" s="241">
        <f>F13+7</f>
        <v>45161</v>
      </c>
      <c r="G15" s="241">
        <f>G13+7</f>
        <v>45163</v>
      </c>
      <c r="H15" s="241">
        <f>H13+7</f>
        <v>45166</v>
      </c>
      <c r="I15" s="212"/>
      <c r="J15" s="212"/>
      <c r="L15" s="96" t="s">
        <v>146</v>
      </c>
      <c r="M15" s="95" t="s">
        <v>145</v>
      </c>
      <c r="N15" s="100" t="s">
        <v>131</v>
      </c>
      <c r="O15" s="100" t="s">
        <v>134</v>
      </c>
    </row>
    <row r="16" spans="1:15" ht="21.2" customHeight="1">
      <c r="A16" s="200" t="s">
        <v>246</v>
      </c>
      <c r="B16" s="200">
        <f t="shared" si="0"/>
        <v>45141</v>
      </c>
      <c r="C16" s="200">
        <f t="shared" ref="C16" si="4">B16+8</f>
        <v>45149</v>
      </c>
      <c r="D16" s="242"/>
      <c r="E16" s="242"/>
      <c r="F16" s="242"/>
      <c r="G16" s="242"/>
      <c r="H16" s="242"/>
      <c r="I16" s="212"/>
      <c r="J16" s="212"/>
      <c r="L16" s="96" t="s">
        <v>144</v>
      </c>
      <c r="M16" s="95" t="s">
        <v>143</v>
      </c>
      <c r="N16" s="100" t="s">
        <v>131</v>
      </c>
      <c r="O16" s="100" t="s">
        <v>134</v>
      </c>
    </row>
    <row r="17" spans="1:15" ht="21.2" customHeight="1">
      <c r="A17" s="198" t="s">
        <v>316</v>
      </c>
      <c r="B17" s="198">
        <f t="shared" si="0"/>
        <v>45146</v>
      </c>
      <c r="C17" s="198">
        <f t="shared" ref="C17" si="5">B17+6</f>
        <v>45152</v>
      </c>
      <c r="D17" s="241" t="s">
        <v>465</v>
      </c>
      <c r="E17" s="241">
        <f>E15+7</f>
        <v>45160</v>
      </c>
      <c r="F17" s="241">
        <f>F15+7</f>
        <v>45168</v>
      </c>
      <c r="G17" s="241">
        <f>G15+7</f>
        <v>45170</v>
      </c>
      <c r="H17" s="241">
        <f>H15+7</f>
        <v>45173</v>
      </c>
      <c r="I17" s="212"/>
      <c r="J17" s="212"/>
      <c r="L17" s="96" t="s">
        <v>142</v>
      </c>
      <c r="M17" s="95" t="s">
        <v>141</v>
      </c>
      <c r="N17" s="93" t="s">
        <v>131</v>
      </c>
      <c r="O17" s="93" t="s">
        <v>134</v>
      </c>
    </row>
    <row r="18" spans="1:15" ht="21.2" customHeight="1">
      <c r="A18" s="200" t="s">
        <v>247</v>
      </c>
      <c r="B18" s="200">
        <f t="shared" si="0"/>
        <v>45148</v>
      </c>
      <c r="C18" s="200">
        <f t="shared" ref="C18" si="6">B18+8</f>
        <v>45156</v>
      </c>
      <c r="D18" s="242"/>
      <c r="E18" s="242"/>
      <c r="F18" s="242"/>
      <c r="G18" s="242"/>
      <c r="H18" s="242"/>
      <c r="I18" s="212"/>
      <c r="J18" s="212"/>
      <c r="L18" s="99" t="s">
        <v>140</v>
      </c>
      <c r="M18" s="98" t="s">
        <v>139</v>
      </c>
      <c r="N18" s="97" t="s">
        <v>131</v>
      </c>
      <c r="O18" s="97" t="s">
        <v>134</v>
      </c>
    </row>
    <row r="19" spans="1:15" ht="21.2" customHeight="1">
      <c r="A19" s="198" t="s">
        <v>317</v>
      </c>
      <c r="B19" s="198">
        <f t="shared" si="0"/>
        <v>45153</v>
      </c>
      <c r="C19" s="198">
        <f t="shared" ref="C19" si="7">B19+6</f>
        <v>45159</v>
      </c>
      <c r="D19" s="241" t="s">
        <v>466</v>
      </c>
      <c r="E19" s="241">
        <f>E17+7</f>
        <v>45167</v>
      </c>
      <c r="F19" s="241">
        <f>F17+7</f>
        <v>45175</v>
      </c>
      <c r="G19" s="241">
        <f>G17+7</f>
        <v>45177</v>
      </c>
      <c r="H19" s="241">
        <f>H17+7</f>
        <v>45180</v>
      </c>
      <c r="I19" s="212"/>
      <c r="J19" s="212"/>
      <c r="L19" s="96" t="s">
        <v>138</v>
      </c>
      <c r="M19" s="95" t="s">
        <v>137</v>
      </c>
      <c r="N19" s="93" t="s">
        <v>131</v>
      </c>
      <c r="O19" s="93" t="s">
        <v>134</v>
      </c>
    </row>
    <row r="20" spans="1:15" ht="21.2" customHeight="1">
      <c r="A20" s="200" t="s">
        <v>251</v>
      </c>
      <c r="B20" s="200">
        <f t="shared" si="0"/>
        <v>45155</v>
      </c>
      <c r="C20" s="200">
        <f t="shared" ref="C20" si="8">B20+8</f>
        <v>45163</v>
      </c>
      <c r="D20" s="242"/>
      <c r="E20" s="242"/>
      <c r="F20" s="242"/>
      <c r="G20" s="242"/>
      <c r="H20" s="242"/>
      <c r="I20" s="212"/>
      <c r="J20" s="212"/>
      <c r="L20" s="94" t="s">
        <v>136</v>
      </c>
      <c r="M20" s="93" t="s">
        <v>135</v>
      </c>
      <c r="N20" s="93" t="s">
        <v>131</v>
      </c>
      <c r="O20" s="93" t="s">
        <v>134</v>
      </c>
    </row>
    <row r="21" spans="1:15" ht="21.2" customHeight="1">
      <c r="A21" s="198" t="s">
        <v>318</v>
      </c>
      <c r="B21" s="198">
        <f t="shared" si="0"/>
        <v>45160</v>
      </c>
      <c r="C21" s="198">
        <f t="shared" ref="C21" si="9">B21+6</f>
        <v>45166</v>
      </c>
      <c r="D21" s="241" t="s">
        <v>467</v>
      </c>
      <c r="E21" s="241">
        <f>E19+7</f>
        <v>45174</v>
      </c>
      <c r="F21" s="241">
        <f>F19+7</f>
        <v>45182</v>
      </c>
      <c r="G21" s="241">
        <f>G19+7</f>
        <v>45184</v>
      </c>
      <c r="H21" s="241">
        <f>H19+7</f>
        <v>45187</v>
      </c>
      <c r="I21" s="212"/>
      <c r="J21" s="212"/>
      <c r="L21" s="92" t="s">
        <v>133</v>
      </c>
      <c r="M21" s="91" t="s">
        <v>132</v>
      </c>
      <c r="N21" s="91" t="s">
        <v>131</v>
      </c>
      <c r="O21" s="90" t="s">
        <v>130</v>
      </c>
    </row>
    <row r="22" spans="1:15" ht="21.2" customHeight="1">
      <c r="A22" s="200" t="s">
        <v>269</v>
      </c>
      <c r="B22" s="200">
        <f t="shared" si="0"/>
        <v>45162</v>
      </c>
      <c r="C22" s="200">
        <f t="shared" ref="C22" si="10">B22+8</f>
        <v>45170</v>
      </c>
      <c r="D22" s="242"/>
      <c r="E22" s="242"/>
      <c r="F22" s="242"/>
      <c r="G22" s="242"/>
      <c r="H22" s="242"/>
      <c r="I22" s="212"/>
      <c r="J22" s="212"/>
    </row>
    <row r="23" spans="1:15" ht="21.2" customHeight="1">
      <c r="A23" s="198" t="s">
        <v>319</v>
      </c>
      <c r="B23" s="198">
        <f t="shared" si="0"/>
        <v>45167</v>
      </c>
      <c r="C23" s="198">
        <f t="shared" ref="C23" si="11">B23+6</f>
        <v>45173</v>
      </c>
      <c r="D23" s="241" t="s">
        <v>468</v>
      </c>
      <c r="E23" s="241">
        <f>E21+7</f>
        <v>45181</v>
      </c>
      <c r="F23" s="241">
        <f>F21+7</f>
        <v>45189</v>
      </c>
      <c r="G23" s="241">
        <f>G21+7</f>
        <v>45191</v>
      </c>
      <c r="H23" s="241">
        <f>H21+7</f>
        <v>45194</v>
      </c>
      <c r="I23" s="212"/>
      <c r="J23" s="212"/>
      <c r="L23" s="71" t="s">
        <v>112</v>
      </c>
      <c r="M23" s="72" t="s">
        <v>116</v>
      </c>
      <c r="N23" s="72" t="s">
        <v>118</v>
      </c>
      <c r="O23" s="89"/>
    </row>
    <row r="24" spans="1:15" ht="21.2" customHeight="1">
      <c r="A24" s="200" t="s">
        <v>270</v>
      </c>
      <c r="B24" s="200">
        <f t="shared" si="0"/>
        <v>45169</v>
      </c>
      <c r="C24" s="200">
        <f t="shared" ref="C24" si="12">B24+8</f>
        <v>45177</v>
      </c>
      <c r="D24" s="242"/>
      <c r="E24" s="242"/>
      <c r="F24" s="242"/>
      <c r="G24" s="242"/>
      <c r="H24" s="242"/>
      <c r="I24" s="212"/>
      <c r="J24" s="212"/>
      <c r="L24" s="73" t="s">
        <v>113</v>
      </c>
      <c r="M24" s="74" t="s">
        <v>128</v>
      </c>
      <c r="N24" s="74" t="s">
        <v>127</v>
      </c>
      <c r="O24" s="88"/>
    </row>
    <row r="25" spans="1:15" ht="21.2" customHeight="1">
      <c r="A25" s="198" t="s">
        <v>320</v>
      </c>
      <c r="B25" s="198">
        <f t="shared" si="0"/>
        <v>45174</v>
      </c>
      <c r="C25" s="198">
        <f t="shared" ref="C25" si="13">B25+6</f>
        <v>45180</v>
      </c>
      <c r="D25" s="241" t="s">
        <v>469</v>
      </c>
      <c r="E25" s="241">
        <f>E23+7</f>
        <v>45188</v>
      </c>
      <c r="F25" s="241">
        <f>F23+7</f>
        <v>45196</v>
      </c>
      <c r="G25" s="241">
        <f>G23+7</f>
        <v>45198</v>
      </c>
      <c r="H25" s="241">
        <f>H23+7</f>
        <v>45201</v>
      </c>
      <c r="I25" s="212"/>
      <c r="J25" s="212"/>
      <c r="L25" s="73" t="s">
        <v>114</v>
      </c>
      <c r="M25" s="74" t="s">
        <v>128</v>
      </c>
      <c r="N25" s="74" t="s">
        <v>127</v>
      </c>
      <c r="O25" s="88"/>
    </row>
    <row r="26" spans="1:15" ht="21.2" customHeight="1">
      <c r="A26" s="200" t="s">
        <v>271</v>
      </c>
      <c r="B26" s="200">
        <f t="shared" si="0"/>
        <v>45176</v>
      </c>
      <c r="C26" s="200">
        <f t="shared" ref="C26" si="14">B26+8</f>
        <v>45184</v>
      </c>
      <c r="D26" s="242"/>
      <c r="E26" s="242"/>
      <c r="F26" s="242"/>
      <c r="G26" s="242"/>
      <c r="H26" s="242"/>
      <c r="I26" s="212"/>
      <c r="J26" s="212"/>
      <c r="L26" s="87" t="s">
        <v>129</v>
      </c>
      <c r="M26" s="74" t="s">
        <v>128</v>
      </c>
      <c r="N26" s="74" t="s">
        <v>127</v>
      </c>
    </row>
    <row r="27" spans="1:15" ht="21.2" customHeight="1">
      <c r="A27" s="198" t="s">
        <v>321</v>
      </c>
      <c r="B27" s="198">
        <f t="shared" si="0"/>
        <v>45181</v>
      </c>
      <c r="C27" s="198">
        <f t="shared" ref="C27" si="15">B27+6</f>
        <v>45187</v>
      </c>
      <c r="D27" s="241" t="s">
        <v>470</v>
      </c>
      <c r="E27" s="241">
        <f>E25+7</f>
        <v>45195</v>
      </c>
      <c r="F27" s="241">
        <f>F25+7</f>
        <v>45203</v>
      </c>
      <c r="G27" s="241">
        <f>G25+7</f>
        <v>45205</v>
      </c>
      <c r="H27" s="241">
        <f>H25+7</f>
        <v>45208</v>
      </c>
      <c r="I27" s="212"/>
      <c r="J27" s="212"/>
    </row>
    <row r="28" spans="1:15" ht="21.2" customHeight="1">
      <c r="A28" s="200" t="s">
        <v>273</v>
      </c>
      <c r="B28" s="200">
        <f t="shared" si="0"/>
        <v>45183</v>
      </c>
      <c r="C28" s="200">
        <f t="shared" ref="C28" si="16">B28+8</f>
        <v>45191</v>
      </c>
      <c r="D28" s="242"/>
      <c r="E28" s="242"/>
      <c r="F28" s="242"/>
      <c r="G28" s="242"/>
      <c r="H28" s="242"/>
      <c r="I28" s="212"/>
      <c r="J28" s="212"/>
      <c r="L28" s="83"/>
      <c r="O28" s="86"/>
    </row>
    <row r="29" spans="1:15" ht="21.2" customHeight="1">
      <c r="A29" s="198" t="s">
        <v>322</v>
      </c>
      <c r="B29" s="198">
        <f t="shared" si="0"/>
        <v>45188</v>
      </c>
      <c r="C29" s="198">
        <f t="shared" ref="C29" si="17">B29+6</f>
        <v>45194</v>
      </c>
      <c r="D29" s="241" t="s">
        <v>471</v>
      </c>
      <c r="E29" s="241">
        <f>E27+7</f>
        <v>45202</v>
      </c>
      <c r="F29" s="241">
        <f>F27+7</f>
        <v>45210</v>
      </c>
      <c r="G29" s="241">
        <f>G27+7</f>
        <v>45212</v>
      </c>
      <c r="H29" s="241">
        <f>H27+7</f>
        <v>45215</v>
      </c>
      <c r="I29" s="212"/>
      <c r="J29" s="212"/>
      <c r="L29" s="86" t="s">
        <v>71</v>
      </c>
    </row>
    <row r="30" spans="1:15" ht="21.2" customHeight="1">
      <c r="A30" s="200" t="s">
        <v>274</v>
      </c>
      <c r="B30" s="200">
        <f t="shared" si="0"/>
        <v>45190</v>
      </c>
      <c r="C30" s="200">
        <f t="shared" ref="C30" si="18">B30+8</f>
        <v>45198</v>
      </c>
      <c r="D30" s="242"/>
      <c r="E30" s="242"/>
      <c r="F30" s="242"/>
      <c r="G30" s="242"/>
      <c r="H30" s="242"/>
      <c r="I30" s="212"/>
      <c r="J30" s="212"/>
      <c r="L30" s="33" t="s">
        <v>126</v>
      </c>
    </row>
    <row r="31" spans="1:15" ht="21.2" customHeight="1">
      <c r="A31" s="198" t="s">
        <v>323</v>
      </c>
      <c r="B31" s="198">
        <f t="shared" si="0"/>
        <v>45195</v>
      </c>
      <c r="C31" s="198">
        <f t="shared" ref="C31" si="19">B31+6</f>
        <v>45201</v>
      </c>
      <c r="D31" s="241" t="s">
        <v>472</v>
      </c>
      <c r="E31" s="241">
        <f t="shared" ref="E31:H31" si="20">E29+7</f>
        <v>45209</v>
      </c>
      <c r="F31" s="241">
        <f t="shared" si="20"/>
        <v>45217</v>
      </c>
      <c r="G31" s="241">
        <f t="shared" si="20"/>
        <v>45219</v>
      </c>
      <c r="H31" s="241">
        <f t="shared" si="20"/>
        <v>45222</v>
      </c>
      <c r="I31" s="212"/>
      <c r="J31" s="212"/>
      <c r="L31" s="85" t="s">
        <v>125</v>
      </c>
      <c r="M31" s="84"/>
    </row>
    <row r="32" spans="1:15" ht="21.2" customHeight="1">
      <c r="A32" s="200" t="s">
        <v>275</v>
      </c>
      <c r="B32" s="200">
        <f t="shared" si="0"/>
        <v>45197</v>
      </c>
      <c r="C32" s="200">
        <f t="shared" ref="C32" si="21">B32+8</f>
        <v>45205</v>
      </c>
      <c r="D32" s="242"/>
      <c r="E32" s="242"/>
      <c r="F32" s="242"/>
      <c r="G32" s="242"/>
      <c r="H32" s="242"/>
      <c r="I32" s="212"/>
      <c r="J32" s="212"/>
      <c r="L32" t="s">
        <v>72</v>
      </c>
      <c r="M32" s="82"/>
    </row>
    <row r="33" spans="1:10" ht="21.2" customHeight="1">
      <c r="A33" s="198" t="s">
        <v>437</v>
      </c>
      <c r="B33" s="198">
        <f t="shared" si="0"/>
        <v>45202</v>
      </c>
      <c r="C33" s="198">
        <f t="shared" ref="C33" si="22">B33+6</f>
        <v>45208</v>
      </c>
      <c r="D33" s="241" t="s">
        <v>473</v>
      </c>
      <c r="E33" s="241">
        <f t="shared" ref="E33:H33" si="23">E31+7</f>
        <v>45216</v>
      </c>
      <c r="F33" s="241">
        <f t="shared" si="23"/>
        <v>45224</v>
      </c>
      <c r="G33" s="241">
        <f t="shared" si="23"/>
        <v>45226</v>
      </c>
      <c r="H33" s="241">
        <f t="shared" si="23"/>
        <v>45229</v>
      </c>
      <c r="I33" s="212"/>
      <c r="J33" s="212"/>
    </row>
    <row r="34" spans="1:10" ht="21.2" customHeight="1">
      <c r="A34" s="199" t="s">
        <v>438</v>
      </c>
      <c r="B34" s="200">
        <f t="shared" si="0"/>
        <v>45204</v>
      </c>
      <c r="C34" s="200">
        <f t="shared" ref="C34" si="24">B34+8</f>
        <v>45212</v>
      </c>
      <c r="D34" s="242"/>
      <c r="E34" s="242"/>
      <c r="F34" s="242"/>
      <c r="G34" s="242"/>
      <c r="H34" s="242"/>
      <c r="I34" s="212"/>
      <c r="J34" s="212"/>
    </row>
    <row r="35" spans="1:10" ht="21.2" customHeight="1">
      <c r="A35" s="222"/>
      <c r="B35" s="222"/>
      <c r="C35" s="222"/>
    </row>
    <row r="36" spans="1:10" s="134" customFormat="1" ht="15">
      <c r="A36" s="135" t="s">
        <v>188</v>
      </c>
      <c r="B36" s="135"/>
      <c r="C36" s="136"/>
      <c r="D36" s="136"/>
      <c r="E36" s="136"/>
      <c r="F36" s="136"/>
      <c r="G36" s="136"/>
      <c r="H36" s="136"/>
    </row>
    <row r="37" spans="1:10" s="134" customFormat="1" ht="15">
      <c r="A37" s="135" t="s">
        <v>189</v>
      </c>
      <c r="B37" s="135"/>
      <c r="C37" s="136"/>
      <c r="D37" s="136"/>
      <c r="E37" s="136"/>
      <c r="F37" s="136"/>
      <c r="G37" s="136"/>
      <c r="H37" s="136"/>
    </row>
    <row r="38" spans="1:10" s="134" customFormat="1" ht="15">
      <c r="A38" s="135" t="s">
        <v>190</v>
      </c>
      <c r="B38" s="135"/>
      <c r="C38" s="136"/>
      <c r="D38" s="136"/>
      <c r="E38" s="136"/>
      <c r="F38" s="136"/>
      <c r="G38" s="136"/>
      <c r="H38" s="136"/>
    </row>
    <row r="39" spans="1:10" s="134" customFormat="1" ht="15">
      <c r="A39" s="137"/>
      <c r="B39" s="137"/>
      <c r="C39" s="138"/>
      <c r="D39" s="138"/>
      <c r="E39" s="138"/>
      <c r="F39" s="138"/>
      <c r="G39" s="138"/>
      <c r="H39" s="138"/>
    </row>
    <row r="40" spans="1:10" s="134" customFormat="1" ht="15">
      <c r="A40" s="139" t="s">
        <v>191</v>
      </c>
      <c r="B40" s="140"/>
      <c r="C40" s="140"/>
      <c r="D40" s="140"/>
      <c r="E40" s="140"/>
      <c r="F40" s="140"/>
      <c r="G40" s="140"/>
      <c r="H40" s="140"/>
    </row>
  </sheetData>
  <mergeCells count="60">
    <mergeCell ref="D31:D32"/>
    <mergeCell ref="E31:E32"/>
    <mergeCell ref="F31:F32"/>
    <mergeCell ref="G31:G32"/>
    <mergeCell ref="H31:H32"/>
    <mergeCell ref="D33:D34"/>
    <mergeCell ref="E33:E34"/>
    <mergeCell ref="F33:F34"/>
    <mergeCell ref="G33:G34"/>
    <mergeCell ref="H33:H34"/>
    <mergeCell ref="D27:D28"/>
    <mergeCell ref="E27:E28"/>
    <mergeCell ref="F27:F28"/>
    <mergeCell ref="G27:G28"/>
    <mergeCell ref="H27:H28"/>
    <mergeCell ref="D29:D30"/>
    <mergeCell ref="E29:E30"/>
    <mergeCell ref="F29:F30"/>
    <mergeCell ref="G29:G30"/>
    <mergeCell ref="H29:H30"/>
    <mergeCell ref="D23:D24"/>
    <mergeCell ref="E23:E24"/>
    <mergeCell ref="F23:F24"/>
    <mergeCell ref="G23:G24"/>
    <mergeCell ref="H23:H24"/>
    <mergeCell ref="D25:D26"/>
    <mergeCell ref="E25:E26"/>
    <mergeCell ref="F25:F26"/>
    <mergeCell ref="G25:G26"/>
    <mergeCell ref="H25:H26"/>
    <mergeCell ref="D19:D20"/>
    <mergeCell ref="E19:E20"/>
    <mergeCell ref="F19:F20"/>
    <mergeCell ref="G19:G20"/>
    <mergeCell ref="H19:H20"/>
    <mergeCell ref="D21:D22"/>
    <mergeCell ref="E21:E22"/>
    <mergeCell ref="F21:F22"/>
    <mergeCell ref="G21:G22"/>
    <mergeCell ref="H21:H22"/>
    <mergeCell ref="D15:D16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TSE-S</vt:lpstr>
      <vt:lpstr>SE8-S</vt:lpstr>
      <vt:lpstr>TSE-N</vt:lpstr>
      <vt:lpstr>CVX</vt:lpstr>
      <vt:lpstr>CAT</vt:lpstr>
      <vt:lpstr>CPX-W</vt:lpstr>
      <vt:lpstr>PS3-D</vt:lpstr>
      <vt:lpstr>AG3-W</vt:lpstr>
      <vt:lpstr>CGX PKG</vt:lpstr>
      <vt:lpstr>AR1 SIN</vt:lpstr>
      <vt:lpstr>SA3</vt:lpstr>
      <vt:lpstr>SA6</vt:lpstr>
      <vt:lpstr>SA4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YMHAN/CS Mai Dieu Linh Huyen (Emmy)</dc:creator>
  <cp:lastModifiedBy>YMHPH-MKT/CS Pham Thi Le (Leah)</cp:lastModifiedBy>
  <dcterms:created xsi:type="dcterms:W3CDTF">2023-02-14T07:05:57Z</dcterms:created>
  <dcterms:modified xsi:type="dcterms:W3CDTF">2023-07-19T01:22:49Z</dcterms:modified>
</cp:coreProperties>
</file>